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x" reservationPassword="0"/>
  <workbookPr/>
  <bookViews>
    <workbookView xWindow="240" yWindow="120" windowWidth="14940" windowHeight="9225" activeTab="0"/>
  </bookViews>
  <sheets>
    <sheet name="Rekapitulace" sheetId="1" r:id="rId1"/>
    <sheet name="000" sheetId="2" r:id="rId2"/>
    <sheet name="SO 101" sheetId="3" r:id="rId3"/>
    <sheet name="SO 102" sheetId="4" r:id="rId4"/>
    <sheet name="SO 103" sheetId="5" r:id="rId5"/>
    <sheet name="SO 104" sheetId="6" r:id="rId6"/>
    <sheet name="SO 181" sheetId="7" r:id="rId7"/>
    <sheet name="SO 182" sheetId="8" r:id="rId8"/>
    <sheet name="SO 201" sheetId="9" r:id="rId9"/>
    <sheet name="SO 202" sheetId="10" r:id="rId10"/>
    <sheet name="SO 203" sheetId="11" r:id="rId11"/>
    <sheet name="SO 204" sheetId="12" r:id="rId12"/>
    <sheet name="SO 205" sheetId="13" r:id="rId13"/>
    <sheet name="SO 206" sheetId="14" r:id="rId14"/>
    <sheet name="SO 207" sheetId="15" r:id="rId15"/>
    <sheet name="SO 301" sheetId="16" r:id="rId16"/>
    <sheet name="SO 302" sheetId="17" r:id="rId17"/>
    <sheet name="SO 401" sheetId="18" r:id="rId18"/>
    <sheet name="SO 402" sheetId="19" r:id="rId19"/>
  </sheets>
  <definedNames/>
  <calcPr/>
  <webPublishing/>
</workbook>
</file>

<file path=xl/sharedStrings.xml><?xml version="1.0" encoding="utf-8"?>
<sst xmlns="http://schemas.openxmlformats.org/spreadsheetml/2006/main" count="11457" uniqueCount="1558">
  <si>
    <t>Firma: MDS Projekt s.r.o.</t>
  </si>
  <si>
    <t>Rekapitulace ceny</t>
  </si>
  <si>
    <t>Stavba: 1926-18-3 - Rekonstrukce silnice III/35724 Borová - Oldřiš, PD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</si>
  <si>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</si>
  <si>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</si>
  <si>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</si>
  <si>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</si>
  <si>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</si>
  <si>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</si>
  <si>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</si>
  <si>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</si>
  <si>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</si>
  <si>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</si>
  <si>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</si>
  <si>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</si>
  <si>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1926-18-3</t>
  </si>
  <si>
    <t>Rekonstrukce silnice III/35724 Borová - Oldřiš, PD</t>
  </si>
  <si>
    <t>O</t>
  </si>
  <si>
    <t>Rozpočet:</t>
  </si>
  <si>
    <t>0,00</t>
  </si>
  <si>
    <t>15,00</t>
  </si>
  <si>
    <t>21,00</t>
  </si>
  <si>
    <t>3</t>
  </si>
  <si>
    <t>2</t>
  </si>
  <si>
    <t>000</t>
  </si>
  <si>
    <t>VŠEOBECNÉ A OSTATNÍ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</si>
  <si>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</si>
  <si>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</si>
  <si>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</si>
  <si>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</si>
  <si>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</si>
  <si>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</si>
  <si>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</si>
  <si>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</si>
  <si>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</si>
  <si>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</si>
  <si>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</si>
  <si>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</si>
  <si>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</si>
  <si>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</si>
  <si>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</si>
  <si>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</si>
  <si>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</si>
  <si>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</si>
  <si>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</si>
  <si>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</si>
  <si>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Všeobecné konstrukce a práce</t>
  </si>
  <si>
    <t>P</t>
  </si>
  <si>
    <t>02910</t>
  </si>
  <si>
    <t/>
  </si>
  <si>
    <t>OSTATNÍ POŽADAVKY - ZEMĚMĚŘIČSKÁ MĚŘENÍ</t>
  </si>
  <si>
    <t>KPL</t>
  </si>
  <si>
    <t>2020_OTSKP</t>
  </si>
  <si>
    <t>PP</t>
  </si>
  <si>
    <t>vytyčovací práce + cena za vytyčení prostorové polohy stavby před jejím zahájením odborně způsobilými osobami. Kompletní geodetické práce na vytyčení vytyčovaných bodů definovaného objektu v rozsahu PD a TKP. 
celkem včetně ochrany vytyčovacích a vytyčovaných bodů 
Celkem rozsah dle SOD</t>
  </si>
  <si>
    <t>VV</t>
  </si>
  <si>
    <t>1=1,000 [A]</t>
  </si>
  <si>
    <t>TS</t>
  </si>
  <si>
    <t>zahrnuje veškeré náklady spojené s objednatelem požadovanými pracemi,  
- pro stanovení orientační investorské ceny určete jednotkovou cenu jako 1% odhadované ceny stavby</t>
  </si>
  <si>
    <t>02911</t>
  </si>
  <si>
    <t>OSTATNÍ POŽADAVKY - GEODETICKÉ ZAMĚŘENÍ</t>
  </si>
  <si>
    <t>"Vytýčení polohopisu a výškopisu stavby (3x tištěná forma a 3x CD) 
Zaměření skutečného provedení stavby (3x tištěná forma+3 ks CD) 
Vytyčovací práce + cena za vytyčení prostorové polohy a všech objektů"</t>
  </si>
  <si>
    <t>zahrnuje veškeré náklady spojené s objednatelem požadovanými pracemi</t>
  </si>
  <si>
    <t>02945</t>
  </si>
  <si>
    <t>OSTAT POŽADAVKY - GEOMETRICKÝ PLÁN</t>
  </si>
  <si>
    <t>" Ostatní požadavky - geometrický oddělovací plán dle požadavku objednatele po dokončení stavby. Plán bude odpovídat záborovému elaborátu stavby 
dle dokumentace DSPS. Práce dle SOD"  v 20-ti vyhotoveních</t>
  </si>
  <si>
    <t>položka zahrnuje:                                                                                                                           
- přípravu podkladů, vyhotovení žádosti pro vklad na katastrální úřad 
- polní práce spojené s vyhotovením geometrického plánu 
- výpočetní a grafické kancelářské práce 
- úřední ověření výsledného elaborátu 
- schválení návrhu vkladu do katastru nemovitostí příslušným katastrálním úřadem</t>
  </si>
  <si>
    <t>02947</t>
  </si>
  <si>
    <t>PASPORTIZACE STAVU PŘILEHLÝCH NEMOVITOSTÍ</t>
  </si>
  <si>
    <t>SOUBOR</t>
  </si>
  <si>
    <t>"Pasportizace nemovitostí v zájmovém území stavby před zahájením a po dokončení prací - přilehlé pozemky, nemovitosti a objekty inženýrských sítí (v zájmovém prostoru). Projednání pasportizace provedené před zahájením prací. Následně pasportizace po dokončení akce s projednáním a prokázáním  stavů konstrukcí, objektů a pozemků před a po akci. 
Celkem pasportizace včetně kompletní dokumentace v tištěné podobě a předání na CD dle požadavku objednatele."</t>
  </si>
  <si>
    <t>2=2,000 [A]</t>
  </si>
  <si>
    <t>02948</t>
  </si>
  <si>
    <t>PASPORTIZACE STAVU OBJÍZDNÝCH TRAS</t>
  </si>
  <si>
    <t>před stavbou, po stavbě, vyhodnocení ve dvou vyhotoveních + CD</t>
  </si>
  <si>
    <t>02991</t>
  </si>
  <si>
    <t>OSTATNÍ POŽADAVKY - INFORMAČNÍ TABULE</t>
  </si>
  <si>
    <t>KUS</t>
  </si>
  <si>
    <t>logo SFDI, základní údaje o stavbě, velikost 1,0/2,0 m</t>
  </si>
  <si>
    <t>položka zahrnuje: 
- dodání a osazení informačních tabulí v předepsaném provedení a množství s obsahem předepsaným zadavatelem 
- veškeré nosné a upevňovací konstrukce 
- základové konstrukce včetně nutných zemních prací 
- demontáž a odvoz po skončení platnosti 
- případně nutné opravy poškozených čátí během platnosti</t>
  </si>
  <si>
    <t>7</t>
  </si>
  <si>
    <t>03100</t>
  </si>
  <si>
    <t>ZAŘÍZENÍ STAVENIŠTĚ - ZŘÍZENÍ, PROVOZ, DEMONTÁŽ</t>
  </si>
  <si>
    <t>"Zařízení staveniště – zřízení, provoz, demontáž 
úhrnná částka na položku musí pokrývat všechna potřebná zařízení staveniště po celou dobu výstavby. Zahrnuje náklady na veškeré zařízení staveniště vč. jeho zřízení, provoz a odstranění či jakékoliv potřebné přemisťování v rozsahu stavby, etap nebo ve fází výstavby, do doby úplného dokončení a předání stavby objednateli." 
"Komplet - vybudování, provoz a likvidaci zařízení staveniště pro všechny stavební objekty akce komplet včetně oplocení a zajištění - komplet na uvedenou akci poro všechny objeky po celou dobu výstavby."</t>
  </si>
  <si>
    <t>zahrnuje objednatelem povolené náklady na pořízení (event. pronájem), provozování, udržování a likvidaci zhotovitelova zařízení</t>
  </si>
  <si>
    <t>8</t>
  </si>
  <si>
    <t>03720</t>
  </si>
  <si>
    <t>POMOC PRÁCE ZAJIŠŤ NEBO ZŘÍZ REGULACI A OCHRANU DOPRAVY</t>
  </si>
  <si>
    <t>Úhrnná částka musí obsahovat veškeré náklady na dočasné úpravy a regulaci dopravy ( i pěší ) na staveništi a nezbytné značení a opatření vyplývající z požadavků BOZP na staveništi. Trasy pro pěší v souladu s vyhl. č. 398/2009 Sb. o obecných technických požadavcích zabezpečujících bezbariérové užívání staveb. Po dobu realizace stavby zajištěn přístup k objektům pro požární techniku, policii, záchranné služby .</t>
  </si>
  <si>
    <t>zahrnuje objednatelem povolené náklady na požadovaná zařízení zhotovitele</t>
  </si>
  <si>
    <t>SO 101</t>
  </si>
  <si>
    <t>SILNICE III/35724 - BOROVÁ</t>
  </si>
  <si>
    <t>014101</t>
  </si>
  <si>
    <t>A</t>
  </si>
  <si>
    <t>POPLATKY ZA SKLÁDKU</t>
  </si>
  <si>
    <t>T</t>
  </si>
  <si>
    <t>poplatky za uložení zemin a přebytků výkopku-skládka dle zadávacích podmínek v režii dodavatele s poplatkem a evidencí</t>
  </si>
  <si>
    <t>pol.č. 11332 - 1097,1*1,9=2 084,490 [A] 
pol.č. 12383 - 7939,07*1,9=15 084,233 [B] 
pol.č. 12920 - 168*1,9=319,200 [C] 
pol.č. 129945 -19*0,03*1,9=1,083 [D] 
pol.č. 13273 - 62,94*1,9=119,586 [E] 
pol.č. 13373 - 129,65*1,9=246,335 [F] 
pol. č. 12932 - 961*0,5*1,9=912,950 [G] 
pol. č. 13183 - 143,05*1,9=271,795 [H] 
pol. č. 13283 - 559,843*1,9=1 063,702 [I] 
pol. č. 13383 - 155,7*1,9=295,830 [J] 
Celkem: A+B+C+D+E+F+G+H+I+J=20 399,204 [K]</t>
  </si>
  <si>
    <t>zahrnuje veškeré poplatky provozovateli skládky související s uložením odpadu na skládce.</t>
  </si>
  <si>
    <t>B.</t>
  </si>
  <si>
    <t>poplatky za uložení materiálů se živicemi a pojivy na asfaltové bázi - skládka dle zadávacích podmínek v režii dodavatele s poplatkem a evidencí</t>
  </si>
  <si>
    <t>pol.č.11313 - 232,985*2,2=512,567 [A] 
pol.č.11333 -1316,52 *2,2=2 896,344 [B] 
Celkem: A+B=3 408,911 [C]</t>
  </si>
  <si>
    <t>014122</t>
  </si>
  <si>
    <t>POPLATKY ZA SKLÁDKU TYP S-OO (OSTATNÍ ODPAD)</t>
  </si>
  <si>
    <t>poplatky za uložení stavebních sutí a kamene - skládka dle zadávacích podmínek v režii dodavatele s poplatkem a evidencí</t>
  </si>
  <si>
    <t>11315 - 3,6*2,5=9,000 [A] 
11318 - 1,08*2,5=2,700 [B] 
11328 - 477*0,1*2,5=119,250 [C] 
11352- 134*0,05*2,5=16,750 [D] 
915402 - 2,375*0,05*2,5=0,297 [E] 
96612 - 18*2,5=45,000 [F] 
96613 - 65,16*2,5=162,900 [G] 
96614 - 5,4*2,5=13,500 [H] 
96615 - 23,94*2,5=59,850 [I] 
96616- 4,584*2,5=11,460 [J] 
96687 - 5*0,6*0,6*1,3*2,5=5,850 [K] 
96688 - 3*1,2*1,2*2*2,5=21,600 [L] 
96814 - 0,444*2,5=1,110 [M] 
969245 - 116*0,19*2,5=55,100 [N] 
969246 - 69*0,29*2,5=50,025 [O] 
962257 - 8,5*0,39*2,5=8,288 [P] 
969258 - 9*0,51*2,5=11,475 [Q] 
Celkem: A+B+C+D+E+F+G+H+I+J+K+L+M+N+O+P+Q=594,155 [R]</t>
  </si>
  <si>
    <t>02730</t>
  </si>
  <si>
    <t>POMOC PRÁCE ZŘÍZ NEBO ZAJIŠŤ OCHRANU INŽENÝRSKÝCH SÍTÍ</t>
  </si>
  <si>
    <t>"Zahrnuje náklady na veškeré případné nutné ochrany a oprávněně požadovaná opatření vlastníkem dotčené inženýrské sítě a případné další související práce na obnažených nebo jiným způsobem dotčených inženýrských sítích a to včeteně případných výškových či polohových přeložek inženýrských vedení  
Opětovné prověření existence inženýrských sítí. 
Vytyčení, sondy, zajištění před zahájením stavebních prací, po celou dobu výstavby akce. 
"</t>
  </si>
  <si>
    <t>zahrnuje veškeré náklady spojené s objednatelem požadovanými zařízeními</t>
  </si>
  <si>
    <t>02943</t>
  </si>
  <si>
    <t>OSTATNÍ POŽADAVKY - VYPRACOVÁNÍ RDS</t>
  </si>
  <si>
    <t>cena za vypracování RDS SO 101 (REALIZAČNÍ DOKUMENTACE STAVBY) dle všeobecných obchodních podmínek objednatele</t>
  </si>
  <si>
    <t>02944</t>
  </si>
  <si>
    <t>OSTAT POŽADAVKY - DOKUMENTACE SKUTEČ PROVEDENÍ V DIGIT FORMĚ</t>
  </si>
  <si>
    <t>cena za vypracování DSPS SO 101 (dokumentace skutečného provedení stavby) dle všeobecných obchodních podmínek objednatele</t>
  </si>
  <si>
    <t>02946</t>
  </si>
  <si>
    <t>OSTAT POŽADAVKY - FOTODOKUMENTACE</t>
  </si>
  <si>
    <t>Fotodokumentace SO 101 v průběhu realizace stavby v maximálně týdenním cyklu. Vše včetně předání v el. podobě a tištěné podobě dle požadavku objednatele a SOD.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</si>
  <si>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</si>
  <si>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Zemní práce</t>
  </si>
  <si>
    <t>11120</t>
  </si>
  <si>
    <t>ODSTRANĚNÍ KŘOVIN</t>
  </si>
  <si>
    <t>M2</t>
  </si>
  <si>
    <t>Rozsah odečet ploch dle grafického systému AutoCAD.</t>
  </si>
  <si>
    <t>1150 m2 =1 150,000 [A]</t>
  </si>
  <si>
    <t>odstranění křovin a stromů do průměru 100 mm 
doprava dřevin bez ohledu na vzdálenost 
spálení na hromadách nebo štěpkování</t>
  </si>
  <si>
    <t>11201</t>
  </si>
  <si>
    <t>KÁCENÍ STROMŮ D KMENE DO 0,5M S ODSTRANĚNÍM PAŘEZŮ</t>
  </si>
  <si>
    <t>celkem 50 ks=50,000 [A] - odkup dřevní hmoty zhotovitelem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</si>
  <si>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</si>
  <si>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11313</t>
  </si>
  <si>
    <t>ODSTRANĚNÍ KRYTU ZPEVNĚNÝCH PLOCH S ASFALTOVÝM POJIVEM</t>
  </si>
  <si>
    <t>M3</t>
  </si>
  <si>
    <t>vč. odvozu na trvalou skládku v dodavatelem definované vzdálenosti 
Rozsah odečet ploch dle grafického systému AutoCAD.</t>
  </si>
  <si>
    <t>ostatní plochy, boční napojení atd. - 1051*0,11=115,610 [A] 
v rýze splaškové kanalizace po celoplošném frézování tl. 2 cm - 0,05*1,5*(70+125+380+730+60+125+75)=117,375 [B] 
Celkem: A+B=232,985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</si>
  <si>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</si>
  <si>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11315</t>
  </si>
  <si>
    <t>ODSTRANĚNÍ KRYTU ZPEVNĚNÝCH PLOCH Z BETONU</t>
  </si>
  <si>
    <t>ostatní plochy, boční napojení atd. - (12+8+16)*0,1=3,600 [A]</t>
  </si>
  <si>
    <t>12</t>
  </si>
  <si>
    <t>11318</t>
  </si>
  <si>
    <t>ODSTRANĚNÍ KRYTU ZPEVNĚNÝCH PLOCH Z DLAŽDIC</t>
  </si>
  <si>
    <t>ostatní plochy, boční napojení atd. - (2+6+8+11)*0,04=1,080 [A]</t>
  </si>
  <si>
    <t>13</t>
  </si>
  <si>
    <t>11328</t>
  </si>
  <si>
    <t>ODSTRANĚNÍ PŘÍKOPŮ, ŽLABŮ A RIGOLŮ Z PŘÍKOPOVÝCH TVÁRNIC</t>
  </si>
  <si>
    <t>vč. odvozu na trvalou skládku v dodavatelem definované vzdálenosti 
Rozsah odečet délek dle grafického systému AutoCAD.</t>
  </si>
  <si>
    <t>stávající bet. příkopové žlabovky - (32+10+37+34+42+80+37+32+32+50+10+32+26+62+122+24+56+43+34)*0,6=477,000 [A]</t>
  </si>
  <si>
    <t>Položka zahrnuje odstranění tvárnic včetně podkladu, veškerou manipulaci s vybouranou sutí a s vybouranými hmotami,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</si>
  <si>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14</t>
  </si>
  <si>
    <t>11332</t>
  </si>
  <si>
    <t>ODSTRANĚNÍ PODKLADŮ ZPEVNĚNÝCH PLOCH Z KAMENIVA NESTMELENÉHO</t>
  </si>
  <si>
    <t>vč. odvozu na trvalou skládku v dodavatelem definované vzdálenosti 
Rozsah odečet ploch dle grafického systému AutoCAD. 
hlavní trasa - dle diagnostického průzkumu prům tl. 100 mm</t>
  </si>
  <si>
    <t>9920*0,1+1051*0,1=1 097,100 [A]</t>
  </si>
  <si>
    <t>15</t>
  </si>
  <si>
    <t>11333</t>
  </si>
  <si>
    <t>ODSTRANĚNÍ PODKLADU ZPEVNĚNÝCH PLOCH S ASFALT POJIVEM</t>
  </si>
  <si>
    <t>vč. odvozu na trvalou skládku v dodavatelem definované vzdálenosti 
Penetrační makadam - hlavní trasa - dle diagnostického průzkumu prům tl. 120 mm</t>
  </si>
  <si>
    <t>9920*0,12+1051*0,12=1 316,520 [A]</t>
  </si>
  <si>
    <t>16</t>
  </si>
  <si>
    <t>11352</t>
  </si>
  <si>
    <t>ODSTRANĚNÍ CHODNÍKOVÝCH A SILNIČNÍCH OBRUBNÍKŮ BETONOVÝCH</t>
  </si>
  <si>
    <t>M</t>
  </si>
  <si>
    <t>20+41+73=134,000 [A]</t>
  </si>
  <si>
    <t>17</t>
  </si>
  <si>
    <t>11372</t>
  </si>
  <si>
    <t>FRÉZOVÁNÍ ZPEVNĚNÝCH PLOCH ASFALTOVÝCH</t>
  </si>
  <si>
    <t>bez odvozu odkup zhotovitelem 
Rozsah odečet ploch dle grafického systému AutoCAD. 
hlavní trasa - dle diagnostického průzkumu prům tl. asf. vrstev 20 mm</t>
  </si>
  <si>
    <t>(9920*0,02)=198,400 [A]</t>
  </si>
  <si>
    <t>18</t>
  </si>
  <si>
    <t>113764</t>
  </si>
  <si>
    <t>FRÉZOVÁNÍ DRÁŽKY PRŮŘEZU DO 400MM2 V ASFALTOVÉ VOZOVCE</t>
  </si>
  <si>
    <t>bez odvozu odkup zhotovitelem 
Rozsah odečet délek dle grafického systému AutoCAD.</t>
  </si>
  <si>
    <t>SPÁRY MEZI NOVÝM A STÁVAJÍCM ASFALTEM, MEZI ETAPAMI, V OSE VOZOVKY - 20+5+6+5,5+3,3+15,5+7+4,0+13,3+4,2+10,5+8,5+6,2+3,5+5+4,9+6,5+9,5+5,5+98+1450+363+5,5*5=2 082,400 [A] 
napojení sjezdů a místních komuikací - 13+14+19+33+50+25+7+9+6+17+16+58+18+15+11+9+16+12+40+13+19+14+10+6+5+5+6,5+6,5+6+5+4+6+7+7+7=489,000 [B] 
Celkem: A+B=2 571,400 [C]</t>
  </si>
  <si>
    <t>Položka zahrnuje veškerou manipulaci s vybouranou sutí a s vybouranými hmotami vč. uložení na skládku.</t>
  </si>
  <si>
    <t>19</t>
  </si>
  <si>
    <t>12383</t>
  </si>
  <si>
    <t>ODKOP PRO SPOD STAVBU SILNIC A ŽELEZNIC TŘ. II</t>
  </si>
  <si>
    <t>vč. Odvozu na trvalou skládku v dodavatelem definované vzdálenosti  
Rozsah odečet  ploch dle grafického systému AutoCAD.</t>
  </si>
  <si>
    <t>pro konstrukci vozovky po odtěžení stávající kce vozovky (9920+1051)*(0,510-0,240) + ((70+25+32+37+34+50+42+80+37+55+32+50+10+100+32+26+62+122+52+24+56+43+34+72+17+23+46+9+11+3+3+3+3+5+4+4+5+6+6+4+6+5+8+8)*0,5+1,5*88+30+280)*0,36+(22+42+42+75+115+110+90+35+8+15+70+105+250+70+30+17+40+15+10+17+35+40+20+70+30+39+45)*0,4=3 948,170 [A] 
výměna podloží - 13303*0,3=3 990,900 [B] 
Celkem: A+B=7 939,070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</si>
  <si>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</si>
  <si>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20</t>
  </si>
  <si>
    <t>12920</t>
  </si>
  <si>
    <t>ČIŠTĚNÍ KRAJNIC OD NÁNOSU</t>
  </si>
  <si>
    <t>((70+25+32+37+34+50+42+80+37+55+32+50+10+100+32+26+62+122+52+24+56+43+34+72+17+23+46+9+11+3+3+3+3+5+4+4+5+6+6+4+6+5+8+8)*0,5+1,5*88+30+280)*0,15=168,000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</si>
  <si>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</si>
  <si>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21</t>
  </si>
  <si>
    <t>12932</t>
  </si>
  <si>
    <t>ČIŠTĚNÍ PŘÍKOPŮ OD NÁNOSU DO 0,5M3/M</t>
  </si>
  <si>
    <t>0,5 m3/m 
32+37+34+50+42+80+37+55+32+50+10+32+26+62+122+52+24+56+43+34+51=961,000 [B]</t>
  </si>
  <si>
    <t>Součástí položky je vodorovná a svislá doprava, přemístění, přeložení, manipulace s materiálem a uložení na skládku. 
 Nezahrnuje poplatek za skládku, který se vykazuje v položce 0141** (s výjimkou malého množství  materiálu, kde je možné poplatek zahrnout do jednotkové ceny položky – tento fakt musí být uveden v doplňujícím textu k položce)</t>
  </si>
  <si>
    <t>22</t>
  </si>
  <si>
    <t>129945</t>
  </si>
  <si>
    <t>ČIŠTĚNÍ POTRUBÍ DN DO 300MM</t>
  </si>
  <si>
    <t>vč. odvozu na trvalou skládku v dodavatelem definované vzdálenosti 
Rozsah odečet délky dle grafického systému AutoCAD.</t>
  </si>
  <si>
    <t>KM 0,860 - OC. dn 300 - dl. 19 m=19,000 [A]</t>
  </si>
  <si>
    <t>23</t>
  </si>
  <si>
    <t>13183</t>
  </si>
  <si>
    <t>HLOUBENÍ JAM ZAPAŽ I NEPAŽ TŘ II</t>
  </si>
  <si>
    <t>vč. odvozu na trvalou skládku v dodavatelem definované vzdálenosti 
Rozsah odečet délek a ploch dle grafického systému AutoCAD.</t>
  </si>
  <si>
    <t>výkop pro žb. čela příčných propustků 
KM 0,587 - 2,45*3=7,350 [A] 
KM 1,144 - 2,6*4=10,400 [B] 
KM 1,248 - 2,5*3=7,500 [C] 
KM 1,493 - (2,3+2,4)*(5+5)=47,000 [D] 
KM 1,993 a 2,001 - 5,9*12=70,800 [E] 
Celkem: A+B+C+D+E=143,050 [F]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</si>
  <si>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</si>
  <si>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24</t>
  </si>
  <si>
    <t>13273</t>
  </si>
  <si>
    <t>HLOUBENÍ RÝH ŠÍŘ DO 2M PAŽ I NEPAŽ TŘ. I</t>
  </si>
  <si>
    <t>rýhy pro prahy 
(1,5+2,5+3+3+3+2+4+3+3,5+3,5+3+2,5+2,5+3,5+4+3+2+2,5+2+3,5+3,5+3+2,5+1,5+2+2+3,5+3,5+4+4+3+3+3+3+4+4+4+3+3+3+5+3,5+3,5+4+4+3+2,5+3,5+2,5+2,5+2,5+3+4+5+9+4+11+2+3,5+100)*0,3*0,5=44,700 [A] 
pro palisády 
38*0,6*0,8=18,240 [B] 
Celkem: A+B=62,940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</si>
  <si>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</si>
  <si>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25</t>
  </si>
  <si>
    <t>13283</t>
  </si>
  <si>
    <t>HLOUBENÍ RÝH ŠÍŘ DO 2M PAŽ I NEPAŽ TŘ. II</t>
  </si>
  <si>
    <t>pro vybourání potrubí 
propustky dn 300 - (9+7,5+12,5+7,5+13,5+9,5+5+5+14+8+8,5+8,5+7,5+8)*0,8=99,200 [A] 
propustky dn 400 - (7,5+7,5+7,5+15+9+7,5+15+12)*1,2=97,200 [B] 
propustky dn 500 - (8,5+8,5+11+11)*2=78,000 [C] 
propustky dn 600 - 9*2,5=22,500 [D] 
rýhy pro nové trouby 
PODÉLNÉ PROPUSTKY  dn 300  
KM 0,871 - 7,5*0,8=6,000 [E] 
KM 0,981  - 14,0*0,81=11,340 [F] 
KM 1,339  - 9,0*0,83=7,470 [G] 
KM 1,403 - 9,0*0,78=7,020 [H] 
PŘÍČNÉ PROPUSTKY dn 400   
KM 0,587 - 8,72*1,25=10,900 [I] 
KM 1,248 - 7,54*1,27=9,576 [J] 
PODÉLNÉ PROPUSTKY  dn 400  
KM 0,702 - 7,0*1,22=8,540 [K] 
KM 0,470 - 7,0*1,25=8,750 [L] 
KM 1,084 - 7,5*1,19=8,925 [M] 
KM 1,209 -  8,0*1,23=9,840 [N] 
KM 1,228 -  7,0*1,28=8,960 [O] 
KM 1,263 - 3,0*1,25=3,750 [P] 
KM 1,274 -  6,5*1,22=7,930 [Q] 
KM 1,339 -  9,0*1,21=10,890 [R] 
KM 1,403 -  9,0*1,2=10,800 [S] 
KM 1,454 - 9,0*1,23=11,070 [T] 
PŘÍČNÉ PROPUSTKY dn 500  
KM 1,144  2x500 - 7,56*2,51=18,976 [U] 
PŘÍČNÉ PROPUSTKY dn 600   
KM 1,993 - 7,05*1,42=10,011 [V] 
KM 2,001 - 11,30*2,83=31,979 [W] 
PODÉLNÉ PROPUSTKY dn 600   
KM 0,672 - 25,4*1,42=36,068 [X] 
PŘÍČNÉ PROPUSTKY dn 800   
KM 1,493 - 8,27*2,92=24,148 [Y] 
Celkem: A+B+C+D+E+F+G+H+I+J+K+L+M+N+O+P+Q+R+S+T+U+V+W+X+Y=559,843 [Z]</t>
  </si>
  <si>
    <t>26</t>
  </si>
  <si>
    <t>13373</t>
  </si>
  <si>
    <t>HLOUBENÍ ŠACHET ZAPAŽ I NEPAŽ TŘ. I</t>
  </si>
  <si>
    <t>vč. odvozu na trvalou skládku v dodavatelem definované vzdálenosti</t>
  </si>
  <si>
    <t>celkem výkop pro UV - (1,4*1,4*1,2)*40=94,080 [A] 
pro vybourání uličních vpustí a šachet 
1,4*1,4*1,2*5 + 2,1*2,1*1,8*3=35,574 [B] 
Celkem: A+B=129,654 [C]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</si>
  <si>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</si>
  <si>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27</t>
  </si>
  <si>
    <t>13383</t>
  </si>
  <si>
    <t>HLOUBENÍ ŠACHET ZAPAŽ I NEPAŽ TŘ. II</t>
  </si>
  <si>
    <t>celkem výkop pro HV - (3,4*1,5+1,1*2,4*2)*15=155,700 [A]</t>
  </si>
  <si>
    <t>28</t>
  </si>
  <si>
    <t>17120</t>
  </si>
  <si>
    <t>ULOŽENÍ SYPANINY DO NÁSYPŮ A NA SKLÁDKY BEZ ZHUTNĚNÍ</t>
  </si>
  <si>
    <t>pol.č. 12383 - 7939,07=7 939,070 [A] 
pol. č. 13183 - 143,05=143,050 [B] 
pol. č. 13273 - 62,94=62,940 [C] 
pol. č. 13283 - 559,843=559,843 [D] 
pol. č. 13373 - 129,654=129,654 [E] 
pol. č. 13383 - 155,7=155,700 [F] 
pol. č. 915402 - 2,375*0,05=0,119 [G] 
Celkem: A+B+C+D+E+F+G=8 990,376 [H]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</si>
  <si>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</si>
  <si>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29</t>
  </si>
  <si>
    <t>17481</t>
  </si>
  <si>
    <t>ZÁSYP JAM A RÝH Z NAKUPOVANÝCH MATERIÁLŮ</t>
  </si>
  <si>
    <t>Rozsah odečet délek a ploch dle grafického systému AutoCAD.</t>
  </si>
  <si>
    <t>po vybourání uličních vpustí a šachet 
1,4*1,4*1,2*5 + 2,1*2,1*1,8*3=35,574 [A] 
po vybourání potrubí 
propustky dn 300 - (9+7,5+12,5+7,5+13,5+9,5+5+5+14+8+8,5+8,5+7,5+8)*0,8=99,200 [B] 
propustky dn 400 - (7,5+7,5+7,5+15+9+7,5+15+12)*1,2=97,200 [C] 
propustky dn 500 - (8,5+8,5+11+11)*2=78,000 [D] 
propustky dn 600 - 9*2,5=22,500 [E] 
Celkem: A+B+C+D+E=332,474 [F]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</si>
  <si>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</si>
  <si>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30</t>
  </si>
  <si>
    <t>17581</t>
  </si>
  <si>
    <t>OBSYP POTRUBÍ A OBJEKTŮ Z NAKUPOVANÝCH MATERIÁLŮ</t>
  </si>
  <si>
    <t>trubní propustky  
PODÉLNÉ PROPUSTKY  dn 300  
KM 0,871 - 7,5*0,25=1,875 [A] 
KM 0,981  - 14,0*0,24=3,360 [B] 
KM 1,339  - 9,0*0,27=2,430 [C] 
KM 1,403 - 9,0*0,22=1,980 [D] 
PŘÍČNÉ PROPUSTKY dn 400   
KM 0,587 - 8,72*0,32=2,790 [E] 
KM 1,248 - 7,54*0,33=2,488 [F] 
PODÉLNÉ PROPUSTKY  dn 400  
KM 0,702 - 7,0*0,37 =2,590 [G] 
KM 0,470 - 7,0*0,37 =2,590 [H] 
KM 1,084 - 7,5*0,36=2,700 [I] 
KM 1,209 -  8,0*0,35=2,800 [J] 
KM 1,228 -  7,0*0,38=2,660 [K] 
KM 1,263 - 3,0*0,36=1,080 [L] 
KM 1,274 -  6,5*0,37=2,405 [M] 
KM 1,339 -  9,0*0,35=3,150 [N] 
KM 1,403 -  9,0*0,39=3,510 [O] 
KM 1,454 - 9,0*0,36=3,240 [P] 
PŘÍČNÉ PROPUSTKY dn 500  
KM 1,144  2x500 - 7,56*0,52=3,931 [Q] 
PŘÍČNÉ PROPUSTKY dn 600   
KM 1,993 - 7,05*0,63=4,442 [R] 
KM 2,001 - 11,30*1,84=20,792 [S] 
PODÉLNÉ PROPUSTKY dn 600   
KM 0,672 - 25,4*0,55=13,970 [T] 
PŘÍČNÉ PROPUSTKY dn 800   
KM 1,493 - 8,27*1,13=9,345 [U] 
žb čela   
KM 0,587 - 2,6*3=7,800 [V] 
KM 1,144 - 3*4=12,000 [W] 
KM 1,248 - 2,6*3=7,800 [X] 
KM 1,493 - (5,55+4,4)*(5+5)=99,500 [Y] 
KM 1,993 a 2,001 - 5,1*12=61,200 [Z] 
horské vpusti   
15*1,2*7,8=140,400 [AA] 
uliční vpusti   
0,5*4,4*40=88,000 [AB] 
palisády 
38*0,8*0,45=13,680 [AD] 
Celkem: A+B+C+D+E+F+G+H+I+J+K+L+M+N+O+P+Q+R+S+T+U+V+W+X+Y+Z+AA+AB+AD=524,508 [AC]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</si>
  <si>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 
- zemina vytlačená potrubím o DN do 180mm se od kubatury obsypů neodečítá</t>
  </si>
  <si>
    <t>31</t>
  </si>
  <si>
    <t>18110</t>
  </si>
  <si>
    <t>ÚPRAVA PLÁNĚ SE ZHUTNĚNÍM V HORNINĚ TŘ. I</t>
  </si>
  <si>
    <t>Rozsah odečet  ploch a délek dle grafického systému AutoCAD.</t>
  </si>
  <si>
    <t>555+22+42+42+7910+75+115+110+90+35+8+15+10+70+105+250+70+12+30+17+40+15+14+10+17+35+16+19+18+40+20+1860+70+30+45+45+(70+25+32+37+34+50+42+80+37+55+32+50+10+100+32+26+62+122+52+24+56+43+34+72+17+23+46+9+11+3+3+3+3+5+4+4+5+6+6+4+6+5+8+8)*0,1+88*1,5+(15+25+91+22+42+33+21+105)*0,85+(36+39+11+41+16+38+229+40+205+3,5+3+73+24+25+69+118+55+70+100+196+8+82+6+6,5+6,5+6+5+4,5+10,5+9+7+7+9,5)*0,55=13 302,950 [A]</t>
  </si>
  <si>
    <t>položka zahrnuje úpravu pláně včetně vyrovnání výškových rozdílů. Míru zhutnění určuje projekt.</t>
  </si>
  <si>
    <t>32</t>
  </si>
  <si>
    <t>18221</t>
  </si>
  <si>
    <t>a</t>
  </si>
  <si>
    <t>ROZPROSTŘENÍ ORNICE VE SVAHU V TL DO 0,10M</t>
  </si>
  <si>
    <t>Rozsah odečet ploch dle grafického systému AutoCAD. 
„ vč. nákupu v  zemníku, natěžení a dopravy na stavbu“</t>
  </si>
  <si>
    <t>15+35+78+45+90+70+50+100+15+86+104+33+130+45+24+53+145+53+35+42+40+70+53+10+37+101+132+10+116+20+25+25+20=1 907,000 [A]</t>
  </si>
  <si>
    <t>položka zahrnuje:  
nutné přemístění ornice z dočasných skládek vzdálených do 50m  
rozprostření ornice v předepsané tloušťce ve svahu přes 1:5</t>
  </si>
  <si>
    <t>33</t>
  </si>
  <si>
    <t>18241</t>
  </si>
  <si>
    <t>ZALOŽENÍ TRÁVNÍKU RUČNÍM VÝSEVEM</t>
  </si>
  <si>
    <t>Rozsah-odečet ploch dle grafického systému AutoCAD.</t>
  </si>
  <si>
    <t>Zahrnuje dodání předepsané travní směsi, její výsev na ornici, zalévání, první pokosení, to vše bez ohledu na sklon terénu</t>
  </si>
  <si>
    <t>Základy</t>
  </si>
  <si>
    <t>34</t>
  </si>
  <si>
    <t>21197</t>
  </si>
  <si>
    <t>OPLÁŠTĚNÍ ODVODŇOVACÍCH ŽEBER Z GEOTEXTILIE</t>
  </si>
  <si>
    <t>PRO DRENÁŽNÍ TRATIVOD - NETKANÁ FILTRAČNÍ GEOTEXTILIE Z PP 200 G/M2 
3828*2=7 656,000 [A]</t>
  </si>
  <si>
    <t>položka zahrnuje dodávku předepsané geotextilie, mimostaveništní a vnitrostaveništní dopravu a její uložení včetně potřebných přesahů (nezapočítávají se do výměry)</t>
  </si>
  <si>
    <t>35</t>
  </si>
  <si>
    <t>212636</t>
  </si>
  <si>
    <t>TRATIVODY KOMPL Z TRUB Z PLAST HM DN DO 150MM, RÝHA TŘ II</t>
  </si>
  <si>
    <t>vč. odvozu výkopku na trvalou skládku v dodavatelem definované vzdálenosti</t>
  </si>
  <si>
    <t>DRENÁŽNÍ TRATIVOD DN MIN 150 mm 
118+65+1465+50+50+1385+365+140+140+50=3 828,000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</si>
  <si>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</si>
  <si>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36</t>
  </si>
  <si>
    <t>21361</t>
  </si>
  <si>
    <t>DRENÁŽNÍ VRSTVY Z GEOTEXTILIE</t>
  </si>
  <si>
    <t>Rozsah odečet  ploch dle grafického systému AutoCAD. 
SEPARAČNÍ GEOTEXTILIE NAD VÝMĚNOU PODLOŽÍ 
výměna podloží - bude provedena na základě prohlídky základové spáry a na základě zkoušek prokazující vhodnost či nevhodnost v podloží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</si>
  <si>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</si>
  <si>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37</t>
  </si>
  <si>
    <t>272315</t>
  </si>
  <si>
    <t>ZÁKLADY Z PROSTÉHO BETONU DO C30/37</t>
  </si>
  <si>
    <t>základy palisád  - 0,3*38=11,400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</si>
  <si>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</si>
  <si>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38</t>
  </si>
  <si>
    <t>27232</t>
  </si>
  <si>
    <t>ZÁKLADY ZE ŽELEZOBETONU</t>
  </si>
  <si>
    <t>betonové sedlo trub- C20/25nXF3, výztuž z karisítě 150/6 
PŘÍČNÉ PROPUSTKY - ŽB hrdlové trouby 
KM 0,587 DN 400 DL. 8,72 M*0,14=1,221 [A] 
KM 1,144 DN 2x500 DL. 7,56 M*0,55=4,158 [B] 
KM 1,248 DN 400 DL. 7,54 M*0,14=1,056 [C] 
KM 1,493 DN 800 DL. 8,27 M*0,17=1,406 [D] 
betonové sedlo trub, suchá směs - C 12/15-S1, výztuž z karisítě 150/6 
PŘÍČNÉ PROPUSTKY - TROUBY PVC-U 
KM 1,993 DN 600 DL. 7,05 M*0,16=1,128 [E] 
KM 2,001 DN 600 DL. 11,30 M*0,16=1,808 [F] 
PODÉLNÉ PROPUSTKY - TROUBY PVC-U 
KM 0,470 DN 300 DL. 7,0 M*0,13=0,910 [G] 
KM 0,672 DN 600 DL. 25,4 M*0,16=4,064 [H] 
KM 0,871 DN 300 DL. 7,5 M*0,13=0,975 [I] 
KM 0,981 DN 300 DL. 14 M*0,13=1,820 [J] 
KM 0,702 DN 400 DL. 7=7,000 [T] 
KM 1,084 DN 400 DL. 7,5 M*0,14=1,050 [K] 
KM 1,209 DN 400 DL. 8 M*0,14=1,120 [L] 
KM 1,228 DN 400 DL. 7 M*0,14=0,980 [M] 
KM 1,270 DN 400 DL. 16 M*0,14=2,240 [N] 
KM 1,339 DN 300 DL. 9 M*0,13=1,170 [P] 
KM 1,403 DN 300 DL. 9 M*0,13=1,170 [Q] 
KM 1,454 DN 400 DL. 9 M*0,14=1,260 [R] 
Celkem: A+B+C+D+E+F+G+H+I+J+K+L+M+N+P+Q+R+T=34,536 [S]</t>
  </si>
  <si>
    <t>39</t>
  </si>
  <si>
    <t>272325</t>
  </si>
  <si>
    <t>ZÁKLADY ZE ŽELEZOBETONU DO C30/37</t>
  </si>
  <si>
    <t>beton C30/37 XF2, XA2 
PŘÍČNÉ PROPUSTKY  
KM 0,587 - 0,7*2,5=1,750 [A] 
KM 1,144 - 0,7*3,5=2,450 [B] 
KM 1,248 - 0,7*2,5=1,750 [C] 
KM 1,493 - 0,7*4,5*2=6,300 [D] 
KM 1,993 a 2,001- 0,7*10=7,000 [E] 
Celkem: A+B+C+D+E=19,250 [F]</t>
  </si>
  <si>
    <t>40</t>
  </si>
  <si>
    <t>272365</t>
  </si>
  <si>
    <t>VÝZTUŽ ZÁKLADŮ Z OCELI 10505, B500B</t>
  </si>
  <si>
    <t>celkem dle množství výztuže v kubatuře betonu 150 kg/m3 = 0,15 * 19,25 m3=2,888 [A] 
karisítě 150/6 - celkem dl. 203 m š. 0,6 m, 1ks 0,6 m=2,0 kg -  203*2,0= 406 kg *0,001=0,406 [B] 
Celkem: A+B=3,294 [C]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</si>
  <si>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</si>
  <si>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Svislé konstrukce</t>
  </si>
  <si>
    <t>41</t>
  </si>
  <si>
    <t>317325</t>
  </si>
  <si>
    <t>ŘÍMSY ZE ŽELEZOBETONU DO C30/37</t>
  </si>
  <si>
    <t>beton  C30/37 XC4, XF4, XD3   
PŘÍČNÉ PROPUSTKY  
KM 0,587 - 0,14*2,5=0,350 [A] 
KM 1,144 - 0,22*3,5=0,770 [B] 
KM 1,248 - 0,14*2,5=0,350 [C] 
KM 1,493 - 0,14*4,5*2=1,260 [D] 
KM 1,993 a 2,001- 0,14*10=1,400 [E] 
Celkem: A+B+C+D+E=4,130 [F]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</si>
  <si>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</si>
  <si>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42</t>
  </si>
  <si>
    <t>317365</t>
  </si>
  <si>
    <t>VÝZTUŽ ŘÍMS Z OCELI 10505, B500B</t>
  </si>
  <si>
    <t>celkem dle množství výztuže v kubatuře betonu 115 kg/m3 = 0,115 * 4,13 m3=0,475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</si>
  <si>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</si>
  <si>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43</t>
  </si>
  <si>
    <t>327125</t>
  </si>
  <si>
    <t>ZDI OPĚR, ZÁRUB, NÁBŘEŽ Z DÍLCŮ ŽELEZOBETON DO C30/37</t>
  </si>
  <si>
    <t>stěny z palisád v km 1,74 
160x160x1200 mm - 38*0,16*1,2=7,296 [A]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</si>
  <si>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</si>
  <si>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44</t>
  </si>
  <si>
    <t>327215</t>
  </si>
  <si>
    <t>PŘEZDĚNÍ ZDÍ Z KAMENNÉHO ZDIVA</t>
  </si>
  <si>
    <t>"VYÚSTĚNÍ POTRUBÍ SKRZE STÁVAJÍCÍ KAMENNOU ZEĎ - OBNOVA VYBOURANÉ ČÁSTI ZDI Z KAMENE NA CEM. MALTU" 
1*0,85*1,5=1,275 [A]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</si>
  <si>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</si>
  <si>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45</t>
  </si>
  <si>
    <t>333325</t>
  </si>
  <si>
    <t>MOSTNÍ OPĚRY A KŘÍDLA ZE ŽELEZOVÉHO BETONU DO C30/37</t>
  </si>
  <si>
    <t>beton  C30/37 XF2, XA2  
PŘÍČNÉ PROPUSTKY - dříky čel 
KM 0,587 - 0,4*1,1*2,5=1,100 [A] 
KM 1,144 - 0,5*1,1*3,5=1,925 [B] 
KM 1,248 - 0,4*1,1*2,5=1,100 [C] 
KM 1,493 - 0,4*4,5*1,7*2=6,120 [D] 
KM 1,993 a 2,001- 0,4*10*1,8=7,200 [E] 
Celkem: A+B+C+D+E=17,445 [F]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</si>
  <si>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</si>
  <si>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46</t>
  </si>
  <si>
    <t>333365</t>
  </si>
  <si>
    <t>VÝZTUŽ MOSTNÍCH OPĚR A KŘÍDEL Z OCELI 10505, B500B</t>
  </si>
  <si>
    <t>celkem dle množství výztuže v kubatuře betonu 120 kg/m3 = 0,12 * 17,45 m3=2,094 [A]</t>
  </si>
  <si>
    <t>Vodorovné konstrukce</t>
  </si>
  <si>
    <t>47</t>
  </si>
  <si>
    <t>45131</t>
  </si>
  <si>
    <t>PODKL A VÝPLŇ VRSTVY Z PROST BET</t>
  </si>
  <si>
    <t>podkladní beton čel propustků -  C20/25nXF3  
PŘÍČNÉ PROPUSTKY  
KM 0,587 - 1,7*0,15*2,8=0,714 [A] 
KM 1,144 - 1,8*0,15*3,8=1,026 [B] 
KM 1,248 - 1,7*0,15*2,8=0,714 [C] 
KM 1,493 - 1,7*4,8*0,15*2=2,448 [D] 
KM 1,993 a 2,001- 1,7*10,3*0,15=2,627 [E] 
lože pod kam. dlažbu - beton C16/20 Nxf1 
(3+6+2+6+4+5+5+6+2+48+2+7+9+6+7+2+3+5+8+3+5+6+12+9+5+5+6+6+6+6+7+8+5+6+4+5+6+6+15+21+2+26+4+9+3+150)*0,14=67,480 [F] 
Celkem: A+B+C+D+E+F=75,009 [G]</t>
  </si>
  <si>
    <t>48</t>
  </si>
  <si>
    <t>45152</t>
  </si>
  <si>
    <t>PODKLADNÍ A VÝPLŇOVÉ VRSTVY Z KAMENIVA DRCENÉHO</t>
  </si>
  <si>
    <t>Rozsah odečet délek a ploch dle grafického systému AutoCAD. 
výměna podloží - bude provedena na základě prohlídky základové spáry a na základě zkoušek prokazující vhodnost či nevhodnost v podloží</t>
  </si>
  <si>
    <t>ŠDa FR. 32-63 TL. 2x150 MM 
komunikace - (555+22+42+42+7910+75+115+110+90+35+8+15+10+70+105+250+70+12+30+17+40+15+14+10+17+35+16+19+18+40+20+1860+70+30+45+45+(70+25+32+37+34+50+42+80+37+55+32+50+10+100+32+26+62+122+52+24+56+43+34+72+17+23+46+9+11+3+3+3+3+5+4+4+5+6+6+4+6+5+8+8)*0,1+88*1,5+(15+25+91+22+42+33+21+105)*0,85+(36+39+11+41+16+38+229+40+205+3,5+3+73+24+25+69+118+55+70+100+196+8+82+6+6,5+6,5+6+5+4,5+10,5+9+7+7+9,5)*0,55)*0,15*2=3 990,885 [A] 
pod propustky - (203*0,6)*0,15*2=36,540 [B] 
Celkem: A+B=4 027,425 [C]</t>
  </si>
  <si>
    <t>položka zahrnuje dodávku předepsaného kameniva, mimostaveništní a vnitrostaveništní dopravu a jeho uložení  
není-li v zadávací dokumentaci uvedeno jinak, jedná se o nakupovaný materiál</t>
  </si>
  <si>
    <t>49</t>
  </si>
  <si>
    <t>461314</t>
  </si>
  <si>
    <t>PATKY Z PROSTÉHO BETONU C25/30</t>
  </si>
  <si>
    <t>Rozsah odečet délek dle grafického systému AutoCAD.</t>
  </si>
  <si>
    <t>betonové  zajišťující prahy dlažby - beton C 25/30nXF3 
(1,5+2,5+3+3+3+2+4+3+3,5+3,5+3+2,5+2,5+3,5+4+3+2+2,5+2+3,5+3,5+3+2,5+1,5+2+2+3,5+3,5+4+4+3+3+3+3+4+4+4+3+3+3+5+3,5+3,5+4+4+3+2,5+3,5+2,5+2,5+2,5+3+4+5+9+4+11+2+3,5+3+3+100)*0,3*0,5=45,600 [A]</t>
  </si>
  <si>
    <t>položka zahrnuje:  
- nutné zemní práce (hloubení rýh a 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</t>
  </si>
  <si>
    <t>50</t>
  </si>
  <si>
    <t>46321</t>
  </si>
  <si>
    <t>ROVNANINA Z LOMOVÉHO KAMENE</t>
  </si>
  <si>
    <t>výústní objekty potrubí do vodního toku - kámen nad 80 kg 
(2+5+4+11)*0,35=7,700 [A]</t>
  </si>
  <si>
    <t>položka zahrnuje:  
- dodávku a vyrovnání lomového kamene předepsané frakce do předepsaného tvaru včetně mimostaveništní a vnitrostaveništní dopravy  
není-li v zadávací dokumentaci uvedeno jinak, jedná se o nakupovaný materiál</t>
  </si>
  <si>
    <t>51</t>
  </si>
  <si>
    <t>465512</t>
  </si>
  <si>
    <t>DLAŽBY Z LOMOVÉHO KAMENE NA MC</t>
  </si>
  <si>
    <t>(3+6+2+6+4+5+5+6+2+48+2+7+9+6+7+2+3+5+8+3+5+6+12+9+5+5+6+6+6+6+7+8+5+6+4+5+6+6+15+21+2+26+4+9+3)*0,2=66,400 [A] 
OPEVNĚNÍ LEVO. SVAHU za svodidlem v km  1,9 DL. 100 M = 100*1,5*0,2=30,000 [E] 
Celkem: A+E=96,400 [F]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</si>
  <si>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</si>
  <si>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52</t>
  </si>
  <si>
    <t>465923</t>
  </si>
  <si>
    <t>PŘEDLÁŽDĚNÍ DLAŽBY Z BETON DLAŽDIC</t>
  </si>
  <si>
    <t>18*0,5=9,000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</si>
  <si>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nutné zemní práce (svahování, úpravu pláně a pod.)  
- nezahrnuje podklad pod dlažbu, vykazuje se samostatně položkami SD 45</t>
  </si>
  <si>
    <t>Komunikace</t>
  </si>
  <si>
    <t>53</t>
  </si>
  <si>
    <t>56333</t>
  </si>
  <si>
    <t>VOZOVKOVÉ VRSTVY ZE ŠTĚRKODRTI TL. DO 150MM</t>
  </si>
  <si>
    <t>DODLÁŽDĚNÍ STÁVAJÍCÍCH VCHODŮ 
1,3+1,3+1,8+1,4+2=7,800 [A]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</si>
  <si>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</si>
  <si>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54</t>
  </si>
  <si>
    <t>56334</t>
  </si>
  <si>
    <t>VOZOVKOVÉ VRSTVY ZE ŠTĚRKODRTI TL. DO 200MM</t>
  </si>
  <si>
    <t>Rozsah odečet ploch a délek dle grafického systému AutoCAD.</t>
  </si>
  <si>
    <t>ŠDa fr. 0-45 TL. 200 MM 
555+22+42+42+7910+75+115+110+90+35+8+15+10+70+105+250+70+12+30+17+40+15+14+10+17+35+16+19+18+40+20+1860+70+30+45+45+10+10+13+13+(70+25+32+37+34+50+42+80+37+55+32+50+10+100+32+26+62+122+52+24+56+43+34+72+17+23+46+9+11+3+3+3+3+5+4+4+5+6+6+4+6+5+8+8)*0,6+88*1,4+(15+25+91+42+33+21+105+52+38+48)*0,3=13 000,800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</si>
  <si>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</si>
  <si>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55</t>
  </si>
  <si>
    <t>56354</t>
  </si>
  <si>
    <t>VOZOVKOVÉ VRSTVY Z MECH ZPEV ZEMINY TL. DO 200MM</t>
  </si>
  <si>
    <t>kce vozovky MZ fr. 0-45 tl. 200 mm  -  
555+22+42+42+7910+75+115+110+90+35+8+15+10+70+105+250+70+12+30+17+40+15+14+10+17+35+16+19+18+40+20+1860+70+30+45+45+(70+25+32+37+34+50+42+80+37+55+32+50+10+100+32+26+62+122+52+24+56+43+34+72+17+23+46+9+11+3+3+3+3+5+4+4+5+6+6+4+6+5+8+8)*0,1+88*1,5+(15+25+91+22+42+33+21+105)*0,85+(36+39+11+41+16+38+229+40+205+3,5+3+73+24+25+69+118+55+70+100+196+8+82+6+6,5+6,5+6+5+4,5+10,5+9+7+7+9,5)*0,55=13 302,950 [A]</t>
  </si>
  <si>
    <t>56</t>
  </si>
  <si>
    <t>56932</t>
  </si>
  <si>
    <t>ZPEVNĚNÍ KRAJNIC ZE ŠTĚRKODRTI TL. DO 100MM</t>
  </si>
  <si>
    <t>tl. 100 mm, š 0,5m, ŠD fr. 0/32 
(70+25+32+37+34+50+42+80+37+50+32+50+10+52+32+26+62+122+24+56+43+34+72+17+46+9+11+3+3+3+3+5+4+4+5+6+6+4+6+5+8+8)*0,5+1,5*88+30+280=1 056,000 [A]</t>
  </si>
  <si>
    <t>- dodání kameniva předepsané kvality a zrnitosti  
- rozprostření a zhutnění vrstvy v předepsané tloušťce  
- zřízení vrstvy bez rozlišení šířky, pokládání vrstvy po etapách</t>
  </si>
  <si>
    <t>57</t>
  </si>
  <si>
    <t>572213</t>
  </si>
  <si>
    <t>SPOJOVACÍ POSTŘIK Z EMULZE DO 0,5KG/M2</t>
  </si>
  <si>
    <t>kce vozovky PS-C 0,4 KG/M2 
555+22+42+42+7910+75+115+110+90+35+8+15+10+70+105+250+70+12+30+17+40+15+14+10+17+35+16+19+18+40+20+1860+70+30+45+45+10+10+13+13+(70+25+32+37+34+50+42+80+37+55+32+50+10+100+32+26+62+122+52+24+56+43+34+72+17+23+46+88+9+11+3+3+3+3+5+4+4+5+6+6+4+6+5+8+8)*0,1=12 067,400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</si>
  <si>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</si>
  <si>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58</t>
  </si>
  <si>
    <t>574A34</t>
  </si>
  <si>
    <t>ASFALTOVÝ BETON PRO OBRUSNÉ VRSTVY ACO 11+, 11S TL. 40MM</t>
  </si>
  <si>
    <t>ACO 11+; 50/70 TL. 40 MM 
555+22+42+42+7910+75+115+110+90+35+8+15+10+70+105+250+70+12+30+17+40+15+14+10+17+35+16+19+18+40+20+1860+70+30+45+45+10+10+13+13+(15+25+91+42+33+21+105+52+38+48)*0,3=12 064,000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</si>
  <si>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</si>
  <si>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59</t>
  </si>
  <si>
    <t>574E66</t>
  </si>
  <si>
    <t>ASFALTOVÝ BETON PRO PODKLADNÍ VRSTVY ACP 16+, 16S TL. 70MM</t>
  </si>
  <si>
    <t>ACP 16+; 50/70 TL. 70 MM 
555+22+42+42+7910+75+115+110+90+35+8+15+10+70+105+250+70+12+30+17+40+15+14+10+17+35+16+19+18+40+20+1860+70+30+45+45+10+10+13+13+(70+25+32+37+34+50+42+80+37+55+32+50+10+100+32+26+62+122+52+24+56+43+34+72+17+23+46+88+9+11+3+3+3+3+5+4+4+5+6+6+4+6+5+8+8)*0,1+(15+25+91+42+33+21+105+52+38+48)*0,3=12 208,400 [A]</t>
  </si>
  <si>
    <t>60</t>
  </si>
  <si>
    <t>582611</t>
  </si>
  <si>
    <t>KRYTY Z BETON DLAŽDIC SE ZÁMKEM ŠEDÝCH TL 60MM DO LOŽE Z KAM</t>
  </si>
  <si>
    <t>- dodání dlažebního materiálu v požadované kvalitě, dodání materiálu pro předepsané  lože v tloušťce předepsané dokumentací a pro předepsanou výplň spar 
- očištění podkladu 
- uložení dlažby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</si>
  <si>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61</t>
  </si>
  <si>
    <t>587205</t>
  </si>
  <si>
    <t>PŘEDLÁŽDĚNÍ KRYTU Z BETONOVÝCH DLAŽDIC</t>
  </si>
  <si>
    <t>- pod pojmem *předláždění* se rozumí rozebrání stávající dlažby a pokládka dlažby ze stávajícího dlažebního materiálu (bez dodávky nového) 
- zahrnuje nezbytnou manipulaci s tímto materiálem (nakládání, doprava, složení, očištění) 
- dodání a rozprostření materiálu pro lože a jeho tloušťku předepsanou dokumentací a pro předepsanou výplň spar 
- eventuelní doplnění plochy s použitím nového materiálu se vykazuje v položce č.582</t>
  </si>
  <si>
    <t>Přidružená stavební výroba</t>
  </si>
  <si>
    <t>62</t>
  </si>
  <si>
    <t>711132</t>
  </si>
  <si>
    <t>IZOLACE BĚŽNÝCH KONSTRUKCÍ PROTI VOLNĚ STÉKAJÍCÍ VODĚ ASFALTOVÝMI PÁSY</t>
  </si>
  <si>
    <t>ŽB čela propustků 
celkem podél vodorovné pracovní spáry základu a dříku - (2,5+3,5+2,5+4,5*2+10)*0,5*2=27,500 [A] 
izolace dříku 
KM 0,587 - 1,1*2,5=2,750 [B] 
KM 1,144 - 1,1*3,5=3,850 [C] 
KM 1,248 - 1,1*2,5=2,750 [D] 
KM 1,493 - 4,5*1,7*2=15,300 [E] 
KM 1,993 a 2,001- 10*1,8=18,000 [F] 
Celkem: A+B+C+D+E+F=70,150 [G]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</si>
  <si>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</si>
  <si>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63</t>
  </si>
  <si>
    <t>711509</t>
  </si>
  <si>
    <t>OCHRANA IZOLACE NA POVRCHU TEXTILIÍ</t>
  </si>
  <si>
    <t>ŽB čela propustků 
Ochrana izolace z geotextílie 500 g/m2 - ochrana izolace dříku -  70,2=70,200 [A]</t>
  </si>
  <si>
    <t>položka zahrnuje:  
- dodání  předepsaného ochranného materiálu  
- zřízení ochrany izolace</t>
  </si>
  <si>
    <t>64</t>
  </si>
  <si>
    <t>78383</t>
  </si>
  <si>
    <t>NÁTĚRY BETON KONSTR TYP S4 (OS-C)</t>
  </si>
  <si>
    <t>ŽB čela propustků 
celkem římsy 1,1 *2,5 + 0,14 *2,0 +1,6*3,5+0,22*2+1,1*2,5+0,14*2+1,1*4,5*2+0,14*4+0,14*2+1,1*10=33,840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</si>
  <si>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</si>
  <si>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65</t>
  </si>
  <si>
    <t>78384</t>
  </si>
  <si>
    <t>NÁTĚRY BETON KONSTR TYP S5 (OS-DI)</t>
  </si>
  <si>
    <t>ŽB čela propustků 
celkem římsy 0,5 *(2+3,5+2,5+4,5*2+10)=13,500 [B]</t>
  </si>
  <si>
    <t>66</t>
  </si>
  <si>
    <t>78386</t>
  </si>
  <si>
    <t>NÁTĚRY BETON KONSTR TYP S9 (OS-E)</t>
  </si>
  <si>
    <t>ŽB čela propustků 
NÁTĚR PENETRAČNÍ POLYMEROVÝ 
celkem římsy - 0,1 * (2+3,5+2,5+4,5*2+10)=2,700 [A]</t>
  </si>
  <si>
    <t>Potrubí</t>
  </si>
  <si>
    <t>67</t>
  </si>
  <si>
    <t>87434</t>
  </si>
  <si>
    <t>POTRUBÍ Z TRUB PLASTOVÝCH ODPADNÍCH DN DO 200MM</t>
  </si>
  <si>
    <t>potrubí od uličních vpustí samostatných 
km 1,060 - 29 m=29,000 [A] 
1,248 - 2*1 =2,000 [B] 
Celkem: A+B=31,000 [C]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</si>
  <si>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 
nezahrnuje zkoušky vodotěsnosti a televizní prohlídku</t>
  </si>
  <si>
    <t>68</t>
  </si>
  <si>
    <t>87627</t>
  </si>
  <si>
    <t>CHRÁNIČKY Z TRUB PLASTOVÝCH DN DO 100MM</t>
  </si>
  <si>
    <t>"CHRÁNIČKA Z PE75 DL. 10,5 M PRO PLÁNOVANÉ PODZEMNÍ VEDENÍ VO V RÁMCI SAMOSTATNÉHO PROJEKTU BOROVÁ-VO" 
10,5=10,500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</si>
  <si>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</si>
  <si>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69</t>
  </si>
  <si>
    <t>894145</t>
  </si>
  <si>
    <t>ŠACHTY KANALIZAČNÍ Z BETON DÍLCŮ NA POTRUBÍ DN DO 300MM</t>
  </si>
  <si>
    <t>RŠ pro přepojení  výtoku z rybníka v km 1,2 - 1=1,000 [A] 
NAHRAZENÍ UV REVIZNÍ ŠACHTOU S MŘÍŽÍ -PŘEPOJENÍ DO DEŠŤOVÉ KANALIZACE km 0,411 - 1=1,000 [B] 
Celkem: A+B=2,000 [C]</t>
  </si>
  <si>
    <t>položka zahrnuje: 
- poklopy s rámem, mříže s rámem, stupadla, žebříky, stropy z bet. dílců a pod. 
- předepsané betonové skruže, prefabrikované nebo monolitické betonové dno 
- dodání  dílce  požadovaného  tvaru  a  vlastností,  jeho  skladování,  doprava  a  osazení  do  definitivní polohy, včetně komplexní technologie výroby a montáže dílců, ošetření a ochrana dílců, 
- u dílců železobetonových a předpjatých veškerá výztuž, případně i tuhé kovové prvky a závěsná oka, 
- úpravy a zařízení pro uložení a transport dílce, 
- veškeré požadované úpravy dílců, včetně doplňkových konstrukcí a vybavení, 
- sestavení dílce na stavbě včetně montážních zařízení, plošin a prahů a pod., 
- výplň, těsnění a tmelení spár a spojů, 
- očištění a ošetření úložných ploch, 
- zednické výpomoce pro montáž dílců, 
- označení dílce výrobním štítkem nebo jiným způsobem, 
- úpravy dílce pro dodržení požadované přesnosti jeho osazení, včetně případných měření, 
- veškerá zařízení pro zajištění stability v každém okamžiku 
- předepsané podkladní konstrukce</t>
  </si>
  <si>
    <t>70</t>
  </si>
  <si>
    <t>89536</t>
  </si>
  <si>
    <t>DRENÁŽNÍ VÝUSŤ Z PROST BETONU</t>
  </si>
  <si>
    <t>6=6,000 [A]</t>
  </si>
  <si>
    <t>položka zahrnuje: 
- dodání  čerstvého  betonu  (betonové  směsi)  požadované  kvality,  jeho  uložení  do požadovaného tvaru, ošetření a ochranu betonu, 
- bednění  požadovaných  konstr. (i ztracené) s úpravou  dle požadované  kvality povrchu betonu, včetně odbedňovacích a odskružovacích prostředků, 
- zřízení  všech  požadovaných  otvorů, kapes, výklenků, prostupů, dutin, drážek a pod., vč. ztížení práce a úprav  kolem nich, 
- úpravy povrchu pro položení požadované izolace, povlaků a nátěrů, případně vyspravení, 
- nátěry zabraňující soudržnost betonu a bednění, 
- opatření  povrchů  betonu  izolací  proti zemní vlhkosti v částech, kde přijdou do styku se zeminou nebo kamenivem</t>
  </si>
  <si>
    <t>71</t>
  </si>
  <si>
    <t>89712</t>
  </si>
  <si>
    <t>VPUSŤ KANALIZAČNÍ ULIČNÍ KOMPLETNÍ Z BETONOVÝCH DÍLCŮ</t>
  </si>
  <si>
    <t>Dle prostorového uspořádání sítí budou případně použity zapuštěné/obrubníkové</t>
  </si>
  <si>
    <t>celkem 40 ks=40,000 [A]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</si>
  <si>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</si>
  <si>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72</t>
  </si>
  <si>
    <t>89722</t>
  </si>
  <si>
    <t>VPUSŤ KANALIZAČNÍ HORSKÁ KOMPLETNÍ Z BETON DÍLCŮ</t>
  </si>
  <si>
    <t>HV 1500/1500/900  
celkem 15 ks=15,000 [A]</t>
  </si>
  <si>
    <t>73</t>
  </si>
  <si>
    <t>897545</t>
  </si>
  <si>
    <t>VPUSŤ ODVOD ŽLABŮ Z POLYMERBETONU SV. ŠÍŘKY DO 300MM</t>
  </si>
  <si>
    <t>položka zahrnuje dodávku a osazení předepsaného dílce včetně mříže 
nezahrnuje předepsané podkladní konstrukce</t>
  </si>
  <si>
    <t>74</t>
  </si>
  <si>
    <t>899122</t>
  </si>
  <si>
    <t>MŘÍŽE LITINOVÉ SAMOSTATNÉ</t>
  </si>
  <si>
    <t>NAHRAZENÍ UV REVIZNÍ ŠACHTOU S MŘÍŽÍ -PŘEPOJENÍ DO DEŠŤOVÉ KANALIZACE km 0,411 
1=1,000 [A]</t>
  </si>
  <si>
    <t>Položka zahrnuje dodávku a osazení předepsané mříže včetně rámu</t>
  </si>
  <si>
    <t>75</t>
  </si>
  <si>
    <t>89921</t>
  </si>
  <si>
    <t>VÝŠKOVÁ ÚPRAVA POKLOPŮ</t>
  </si>
  <si>
    <t>stávající poklopy kanalizace 
53=53,000 [A]</t>
  </si>
  <si>
    <t>- položka výškové úpravy zahrnuje všechny nutné práce a materiály pro zvýšení nebo snížení zařízení (včetně nutné úpravy stávajícího povrchu vozovky nebo chodníku).</t>
  </si>
  <si>
    <t>76</t>
  </si>
  <si>
    <t>89922</t>
  </si>
  <si>
    <t>VÝŠKOVÁ ÚPRAVA MŘÍŽÍ</t>
  </si>
  <si>
    <t>20=20,000 [A]</t>
  </si>
  <si>
    <t>77</t>
  </si>
  <si>
    <t>89923</t>
  </si>
  <si>
    <t>VÝŠKOVÁ ÚPRAVA KRYCÍCH HRNCŮ</t>
  </si>
  <si>
    <t>10=10,000 [A]</t>
  </si>
  <si>
    <t>78</t>
  </si>
  <si>
    <t>899522</t>
  </si>
  <si>
    <t>OBETONOVÁNÍ POTRUBÍ Z PROSTÉHO BETONU DO C12/15</t>
  </si>
  <si>
    <t>obetonování trub - C20/25nXF3 
PŘÍČNÉ PROPUSTKY - ŽB hrdlové trouby 
KM 0,587 DN 400 DL. 8,72 M*0,2=1,744 [A] 
KM 1,144 DN 2x500 DL. 7,56 M*0,6=4,536 [B] 
KM 1,248 DN 400 DL. 7,54 M*0,2=1,508 [C] 
KM 1,493 DN 800 DL. 8,27 M*0,32=2,646 [D] 
obetonování trub, suchá směs - C 12/15-S1 
PŘÍČNÉ PROPUSTKY - TROUBY PVC-U 
KM 1,993 DN 600 DL. 7,05 M*0,29=2,045 [E] 
KM 2,001 DN 600 DL. 11,30 M*0,29=3,277 [F] 
PODÉLNÉ PROPUSTKY - TROUBY PVC-U 
KM 0,470 DN 300 DL. 7,0 M*0,14=0,980 [G] 
KM 0,672 DN 600 DL. 25,4 M*0,29=7,366 [H] 
KM 0,871 DN 300 DL. 7,5 M*0,14=1,050 [I] 
KM 0,981 DN 300 DL. 14 M*0,14=1,960 [J] 
KM 0,702 DN 400 DL. 7 M*0,2=1,400 [T] 
KM 1,084 DN 400 DL. 7,5 M*0,2=1,500 [K] 
KM 1,209 DN 400 DL. 8 M*0,2=1,600 [L] 
KM 1,228 DN 400 DL. 7 M*0,2=1,400 [M] 
KM 1,270 DN 400 DL. 16 M*0,2=3,200 [N] 
KM 1,339 DN 300 DL. 9 M*0,14=1,260 [P] 
KM 1,403 DN 300 DL. 9 M*0,14=1,260 [Q] 
KM 1,454 DN 400 DL. 9 M*0,2=1,800 [R] 
Celkem: A+B+C+D+E+F+G+H+I+J+K+L+M+N+P+Q+R+T=40,532 [S]</t>
  </si>
  <si>
    <t>Ostatní konstrukce a práce</t>
  </si>
  <si>
    <t>79</t>
  </si>
  <si>
    <t>9111A1</t>
  </si>
  <si>
    <t>ZÁBRADLÍ SILNIČNÍ S VODOR MADLY - DODÁVKA A MONTÁŽ</t>
  </si>
  <si>
    <t>PŘÍČNÉ PROPUSTKY  
KM 0,587 - 2=2,000 [A] 
KM 1,144 - 3=3,000 [B] 
KM 1,248 - 2=2,000 [C] 
Celkem: A+B+C=7,000 [D]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</si>
  <si>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</si>
  <si>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80</t>
  </si>
  <si>
    <t>9112B1</t>
  </si>
  <si>
    <t>ZÁBRADLÍ MOSTNÍ SE SVISLOU VÝPLNÍ - DODÁVKA A MONTÁŽ</t>
  </si>
  <si>
    <t>PŘÍČNÉ PROPUSTKY  
KM 1,493 - 4,5=4,500 [A] 
KM 1,993 a 2,001- 10=10,000 [B] 
Celkem: A+B=14,500 [C]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</si>
  <si>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</si>
  <si>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81</t>
  </si>
  <si>
    <t>9113B1</t>
  </si>
  <si>
    <t>SVODIDLO OCEL SILNIČ JEDNOSTR, ÚROVEŇ ZADRŽ H1 -DODÁVKA A MONTÁŽ</t>
  </si>
  <si>
    <t>JSAM-2/H1  
100,66 M =100,660 [A]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</si>
  <si>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</si>
  <si>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82</t>
  </si>
  <si>
    <t>912153</t>
  </si>
  <si>
    <t>SVODNICE SAMOSTATNÁ - DEMONTÁŽ A ODVOZ</t>
  </si>
  <si>
    <t>"vč. odvozu a uložení na dodavatelem definovanou skládku a odkup dodavatelem za cenu šrotu dle ZOP"</t>
  </si>
  <si>
    <t>stávající svodidlo v km 1,9 - 100 m/4 m=25,000 [A]</t>
  </si>
  <si>
    <t>položka zahrnuje demontáž stávající svodnice, její odvoz do skladu nebo do šrotu</t>
  </si>
  <si>
    <t>83</t>
  </si>
  <si>
    <t>912453</t>
  </si>
  <si>
    <t>SVODIDLOVÉ SLOUPKY S DISTANČNÍM KUSEM - DEMONTÁŽ A ODVOZ</t>
  </si>
  <si>
    <t>"vč. Odvozu a uložení na dodavatelem definovanou skládku a odkup dodavatelem za cenu šrotu dle ZOP"</t>
  </si>
  <si>
    <t>stávající svodidlo v km 1,9 - 100 m /2 m=50,000 [A]</t>
  </si>
  <si>
    <t>položka zahrnuje demontáž stávajícího svodidlového sloupku s distančním kusem, jeho odvoz do skladu nebo do šrotu</t>
  </si>
  <si>
    <t>84</t>
  </si>
  <si>
    <t>914113</t>
  </si>
  <si>
    <t>DOPRAVNÍ ZNAČKY ZÁKLADNÍ VELIKOSTI OCELOVÉ NEREFLEXNÍ - DEMONTÁŽ</t>
  </si>
  <si>
    <t>P2, P4, A12, A12, IP5+E3a, P2, IZ4a, IZ4a 
9=9,000 [A]</t>
  </si>
  <si>
    <t>Položka zahrnuje odstranění, demontáž a odklizení materiálu s odvozem na předepsané místo</t>
  </si>
  <si>
    <t>85</t>
  </si>
  <si>
    <t>914131</t>
  </si>
  <si>
    <t>DOPRAVNÍ ZNAČKY ZÁKLADNÍ VELIKOSTI OCELOVÉ FÓLIE TŘ 2 - DODÁVKA A MONTÁŽ</t>
  </si>
  <si>
    <t>položka zahrnuje:  
- dodávku a montáž značek v požadovaném provedení</t>
  </si>
  <si>
    <t>86</t>
  </si>
  <si>
    <t>914913</t>
  </si>
  <si>
    <t>SLOUPKY A STOJKY DZ Z OCEL TRUBEK ZABETON DEMONTÁŽ</t>
  </si>
  <si>
    <t>8 ks=8,000 [A]</t>
  </si>
  <si>
    <t>87</t>
  </si>
  <si>
    <t>914921</t>
  </si>
  <si>
    <t>SLOUPKY A STOJKY DOPRAVNÍCH ZNAČEK Z OCEL TRUBEK DO PATKY - DODÁVKA A MONTÁŽ</t>
  </si>
  <si>
    <t>položka zahrnuje:  
- sloupky a upevňovací zařízení včetně jejich osazení (betonová patka, zemní práce)</t>
  </si>
  <si>
    <t>88</t>
  </si>
  <si>
    <t>915111</t>
  </si>
  <si>
    <t>VODOROVNÉ DOPRAVNÍ ZNAČENÍ BARVOU HLADKÉ - DODÁVKA A POKLÁDKA</t>
  </si>
  <si>
    <t>V7a, V7b 
1,5+9+1,5 M2=12,000 [A]</t>
  </si>
  <si>
    <t>položka zahrnuje:  
- dodání a pokládku nátěrového materiálu (měří se pouze natíraná plocha)  
- předznačení a reflexní úpravu</t>
  </si>
  <si>
    <t>89</t>
  </si>
  <si>
    <t>915211</t>
  </si>
  <si>
    <t>VODOROVNÉ DOPRAVNÍ ZNAČENÍ PLASTEM HLADKÉ - DODÁVKA A POKLÁDKA</t>
  </si>
  <si>
    <t>90</t>
  </si>
  <si>
    <t>915401</t>
  </si>
  <si>
    <t>VODOROVNÉ DOPRAVNÍ ZNAČENÍ BETON PREFABRIK - DODÁVKA A POKLÁDKA</t>
  </si>
  <si>
    <t>nahrazení stávajících proužků v km 0,057 
0,25*(5+4,5)=2,375 [A]</t>
  </si>
  <si>
    <t>zahrnuje dodávku betonových prefabrikátů a jejich osazení do předepsaného lože</t>
  </si>
  <si>
    <t>91</t>
  </si>
  <si>
    <t>915402</t>
  </si>
  <si>
    <t>VODOR DOPRAV ZNAČ BETON PREFABRIK - ODSTRANĚNÍ</t>
  </si>
  <si>
    <t>stávajicí bet. proužky v km 0,057 
0,25*(5+4,5)=2,375 [A]</t>
  </si>
  <si>
    <t>zahrnuje odstranění a odklizení vybouraného materiálu s odvozem na skládku</t>
  </si>
  <si>
    <t>92</t>
  </si>
  <si>
    <t>917211</t>
  </si>
  <si>
    <t>ZÁHONOVÉ OBRUBY Z BETONOVÝCH OBRUBNÍKŮ ŠÍŘ 50MM</t>
  </si>
  <si>
    <t>OBRUBNÍK BETONOVÝ ZÁHONOVÝ (500/200/50) 
KM 1,263 - 2*2 M =4,000 [A] 
0,75+0,65+3,2+1,25*2+0,95+0,75+1+1=10,800 [B] 
Celkem: A+B=14,800 [C]</t>
  </si>
  <si>
    <t>Položka zahrnuje:  
dodání a pokládku betonových obrubníků o rozměrech předepsaných zadávací dokumentací  
betonové lože i boční betonovou opěrku.</t>
  </si>
  <si>
    <t>93</t>
  </si>
  <si>
    <t>917224</t>
  </si>
  <si>
    <t>SILNIČNÍ A CHODNÍKOVÉ OBRUBY Z BETONOVÝCH OBRUBNÍKŮ ŠÍŘ 150MM</t>
  </si>
  <si>
    <t>obruby 150/250/1000 
hrana vozovky - 36+39+11+41+16+38+229+40+205+3,5+3+73+24+25+69+118+55+70+100+196+8+82+6+6,5+6,5+6+5+4,5+10,5+9+7+7+9,5=1 559,000 [A] 
opěra žul. proužku - 15+25+91+26+38+42+33+2*21+52+105+79+48=596,000 [B] 
sjezdy a boční napojení - 4+3,5+3,7+2,6+5+5+2,5+3,5+3+6+5+3,5+3,5+3+7+7+4+6+8,5=86,300 [C] 
nájezdový obrubník 150/150/1000 
sjezdy - (6+5+5+6,5+6,5+6+5+4+6+7+7+7)*2=142,000 [E] 
Celkem: A+B+C+E=2 383,300 [F]</t>
  </si>
  <si>
    <t>94</t>
  </si>
  <si>
    <t>918345</t>
  </si>
  <si>
    <t>PROPUSTY Z TRUB DN 300MM</t>
  </si>
  <si>
    <t>"PODÉLNÉ PROPUSTKY - TROUBA PVC-U, PLNOSTĚNNÁ HLADKÁ KONSTRUKCE, SN16" 
KM 0,871 - 7,5=7,500 [A] 
KM 0,981  - 14,0=14,000 [B] 
KM 1,339  - 9,0=9,000 [C] 
KM 1,403 - 9,0=9,000 [D] 
Celkem: A+B+C+D=39,500 [E]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</si>
  <si>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</si>
  <si>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95</t>
  </si>
  <si>
    <t>918346</t>
  </si>
  <si>
    <t>PROPUSTY Z TRUB DN 400MM</t>
  </si>
  <si>
    <t>"PŘÍČNÉ PROPUSTKY - ŽB. HRDLOVÉ TROUBY" 
KM 0,587 - 8,72=8,720 [A] 
KM 1,248 - 7,54=7,540 [B] 
"PODÉLNÉ PROPUSTKY - TROUBA PVC-U, PLNOSTĚNNÁ HLADKÁ KONSTRUKCE, SN16 
KM 0,470 - 7,0=7,000 [C] 
KM 0,702 - 7=7,000 [M] 
KM 1,084 - 7,5=7,500 [D] 
KM 1,209 -  8,0=8,000 [E] 
KM 1,228 -  7,0=7,000 [F] 
KM 1,270 - 16,0=16,000 [G] 
KM 1,339 -  9,0=9,000 [I] 
KM 1,403 -  9,0=9,000 [J] 
KM 1,454 - 9,0=9,000 [K] 
Celkem: A+B+C+D+E+F+G+I+J+K+M=95,760 [L]</t>
  </si>
  <si>
    <t>96</t>
  </si>
  <si>
    <t>918357</t>
  </si>
  <si>
    <t>PROPUSTY Z TRUB DN 500MM</t>
  </si>
  <si>
    <t>"PŘÍČNÉ PROPUSTKY - ŽB. HRDLOVÉ TROUBY" 
KM 1,144  2xDN500 - 2*7,56=15,120 [A]</t>
  </si>
  <si>
    <t>97</t>
  </si>
  <si>
    <t>918358</t>
  </si>
  <si>
    <t>PROPUSTY Z TRUB DN 600MM</t>
  </si>
  <si>
    <t>"PŘÍČNÉ PROPUSTKY - TROUBA PVC-U, PLNOSTĚNNÁ HLADKÁ KONSTRUKCE, SN16" 
KM 1,993 - 7,05=7,050 [A] 
KM 2,001 - 11,30=11,300 [B] 
"PODÉLNÉ PROPUSTKY - TROUBA PVC-U, PLNOSTĚNNÁ HLADKÁ KONSTRUKCE, SN16" 
KM 0,672 - 25,4=25,400 [C] 
Celkem: A+B+C=43,750 [D]</t>
  </si>
  <si>
    <t>98</t>
  </si>
  <si>
    <t>91836</t>
  </si>
  <si>
    <t>PROPUSTY Z TRUB DN 800MM</t>
  </si>
  <si>
    <t>"PŘÍČNÉ PROPUSTKY - ŽB. HRDLOVÉ TROUBY" 
KM 1,493 - 8,27=8,270 [A]</t>
  </si>
  <si>
    <t>99</t>
  </si>
  <si>
    <t>919112</t>
  </si>
  <si>
    <t>ŘEZÁNÍ ASFALTOVÉHO KRYTU VOZOVEK TL DO 100MM</t>
  </si>
  <si>
    <t>12*16+24+8+16=240,000 [A]</t>
  </si>
  <si>
    <t>položka zahrnuje řezání vozovkové vrstvy v předepsané tloušťce, včetně spotřeby vody</t>
  </si>
  <si>
    <t>100</t>
  </si>
  <si>
    <t>93132</t>
  </si>
  <si>
    <t>TĚSNĚNÍ DILATAČ SPAR ASF ZÁLIVKOU MODIFIK</t>
  </si>
  <si>
    <t>SPÁRY MEZI NOVÝM A STÁVAJÍCM ASFALTEM, MEZI ETAPAMI, V OSE VOZOVKY - (20+5+6+5,5+3,3+15,5+7+4,0+13,3+4,2+10,5+8,5+6,2+3,5+5+4,9+6,5+9,5+5,5+98+1450+363+5,5*5)*0,01*0,04=0,833 [A] 
napojení sjezdů a místních komuikací - (13+14+19+33+50+25+7+9+6+17+16+58+18+15+11+9+16+12+40+13+19+14+10+6+5+5+6,5+6,5+6+5+4+6+7+7+7)*0,01*0,04=0,206 [B] 
Celkem: A+B=1,039 [C]</t>
  </si>
  <si>
    <t>položka zahrnuje dodávku a osazení předepsaného materiálu, očištění ploch spáry před úpravou, očištění okolí spáry po úpravě  
nezahrnuje těsnící profil</t>
  </si>
  <si>
    <t>101</t>
  </si>
  <si>
    <t>935111</t>
  </si>
  <si>
    <t>ŠTĚRBINOVÉ ŽLABY Z BETONOVÝCH DÍLCŮ ŠÍŘ DO 400MM VÝŠ DO 500MM BEZ OBRUBY</t>
  </si>
  <si>
    <t>KM 0,775 - PRŮTOČNÝ ŽLAB 
4=4,000 [A]</t>
  </si>
  <si>
    <t>položka zahrnuje: 
- veškerý materiál, výrobky a polotovary, včetně mimostaveništní a vnitrostaveništní dopravy (rovněž přesuny), včetně naložení a složení,případně s uložením. 
- veškeré práce nutné pro zřízení těchto konstrukcí, včetně zemních prací, lože, ukončení, patek, spárování, úpravy vtoku a výtoku. Měří se v [m] délky osy žlabu bez čistících kusů a odtokových vpustí.</t>
  </si>
  <si>
    <t>102</t>
  </si>
  <si>
    <t>935212</t>
  </si>
  <si>
    <t>PŘÍKOPOVÉ ŽLABY Z BETON TVÁRNIC ŠÍŘ DO 600MM DO BETONU TL 100MM</t>
  </si>
  <si>
    <t>OBNOVA RIGOLU, ŽLABOVKY  Š 0,56 M - 32+10+37+34+42+80+37+32+32+50+10+32+26+62+122+24+56+43+34=795,000 [A]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</si>
  <si>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</si>
  <si>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103</t>
  </si>
  <si>
    <t>935232</t>
  </si>
  <si>
    <t>PŘÍKOPOVÉ ŽLABY Z BETON TVÁRNIC ŠÍŘ DO 1200MM DO BETONU TL 100MM</t>
  </si>
  <si>
    <t>OBNOVA RIGOLU, ŽLABOVKY š 1,0 M- 51=51,000 [A]</t>
  </si>
  <si>
    <t>104</t>
  </si>
  <si>
    <t>93545</t>
  </si>
  <si>
    <t>ŽLABY Z DÍLCŮ Z POLYMERBETONU SVĚTLÉ ŠÍŘKY DO 300MM VČETNĚ MŘÍŽÍ</t>
  </si>
  <si>
    <t>Rozsah odečet délek dle grafického systému AutoCAD. 
liniový žlab v patě svahu komunikace v km 0,095</t>
  </si>
  <si>
    <t>4,5=4,500 [A]</t>
  </si>
  <si>
    <t>položka zahrnuje: 
-dodávku a uložení dílců žlabu z předepsaného materiálu předepsaných rozměrů včetně mříže 
- spárování, úpravy vtoku a výtoku 
- nezahrnuje nutné zemní práce, předepsané lože, obetonování 
- měří se v metrech běžných délky osy žlabu, odečítají se čistící kusy a vpustě</t>
  </si>
  <si>
    <t>105</t>
  </si>
  <si>
    <t>935712</t>
  </si>
  <si>
    <t>SVODNICE PRO PŘEVEDENÍ VODY OCELOVÁ DO BETONU</t>
  </si>
  <si>
    <t>Rozsah odečet  délek dle grafického systému AutoCAD.</t>
  </si>
  <si>
    <t>km 1,300 - oc. Svodnice 120/110 - dl 6 m=6,000 [B] 
km 1,586 - oc. Svodnice 120/110 - dl 9 m=9,000 [A] 
Celkem: B+A=15,000 [C]</t>
  </si>
  <si>
    <t>položka zahrnuje:  
- dodání a uložení předepsaného svodnice v požadované kvalitě, tvaru a šířce  
- dodání a rozprostření lože z předepsaného materiálu v předepsané tloušťce a šířce  
- úpravu napojení a ukončení  
- vnitrostaveništní i mimostaveništní dopravu</t>
  </si>
  <si>
    <t>106</t>
  </si>
  <si>
    <t>935812</t>
  </si>
  <si>
    <t>ŽLABY A RIGOLY DLÁŽDĚNÉ Z KOSTEK DROBNÝCH DO BETONU TL 100MM</t>
  </si>
  <si>
    <t>ODVODŇOVACÍ PROUŽEK ZE ŽULOVÝCH KOSTEK - (15+25+91+42+33+21+105+52+38+48)*0,3=141,000 [A]</t>
  </si>
  <si>
    <t>položka zahrnuje:  
- dodání a uložení předepsaného dlažebního materiálu v požadované kvalitě do předepsaného tvaru a v předepsané šířce  
- dodání a rozprostření lože z předepsaného materiálu v předepsané tloušťce a šířce  
- úpravu napojení a ukončení  
- vnitrostaveništní i mimostaveništní dopravu  
- měří se vydlážděná plocha.</t>
  </si>
  <si>
    <t>107</t>
  </si>
  <si>
    <t>96612</t>
  </si>
  <si>
    <t>BOURÁNÍ KONSTRUKCÍ Z KAMENE NA SUCHO</t>
  </si>
  <si>
    <t>Rozsah odečet ploch a délek dle grafického systému AutoCAD. 
vč. odvozu na trvalou skládku v dodavatelem definované vzdálenosti</t>
  </si>
  <si>
    <t>stávající kamenné rovnaniny podél komunikace - (12+13+11)*0,5*1=18,000 [A]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</si>
  <si>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</si>
  <si>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108</t>
  </si>
  <si>
    <t>96613</t>
  </si>
  <si>
    <t>BOURÁNÍ KONSTRUKCÍ Z KAMENE NA MC</t>
  </si>
  <si>
    <t>kam. desk. propustek v km  1,14 - 6,5*0,5*1,5*2+1,50*0,25*6,5+2,5*1,5*0,5*2=15,938 [A] 
stávající čela propustků - 0,3*1,3*1,2*7+0,4*1,5*1,4*4+0,5*2*1,5*2=9,636 [B] 
stávající kam zeď v km 1,8- 29*2,1*0,65=39,585 [C] 
Celkem: A+B+C=65,159 [D]</t>
  </si>
  <si>
    <t>109</t>
  </si>
  <si>
    <t>96614</t>
  </si>
  <si>
    <t>BOURÁNÍ KONSTRUKCÍ Z CIHEL A TVÁRNIC</t>
  </si>
  <si>
    <t>9*0,4*1,5=5,400 [A]</t>
  </si>
  <si>
    <t>110</t>
  </si>
  <si>
    <t>96615</t>
  </si>
  <si>
    <t>BOURÁNÍ KONSTRUKCÍ Z PROSTÉHO BETONU</t>
  </si>
  <si>
    <t>stávající čela  propustků - 0,8*0,3*1,2+0,3*1,3*1,2*4+0,4*1,5*1,4*2+0,5*2*1,5*1=5,340 [A] 
podkladní beton propustků - 0,5*0,1*(9+7,5+12,5+7,5+13,5+9,5+5+5+14+8+8,5+8,5+7,5+8)+0,6*0,15*(7,5+7,5+7,5+15+9+7,5+15+12)+0,7*0,15*(8,5+11+11+8,5)+0,75*0,15*9=18,598 [B] 
Celkem: A+B=23,938 [C]</t>
  </si>
  <si>
    <t>111</t>
  </si>
  <si>
    <t>96616</t>
  </si>
  <si>
    <t>BOURÁNÍ KONSTRUKCÍ ZE ŽELEZOBETONU</t>
  </si>
  <si>
    <t>stávající čela  propustků - 0,3*1,3*1,2*3+0,4*1,5*1,4*2+0,5*2*1,5*1=4,584 [A]</t>
  </si>
  <si>
    <t>112</t>
  </si>
  <si>
    <t>96687</t>
  </si>
  <si>
    <t>VYBOURÁNÍ ULIČNÍCH VPUSTÍ KOMPLETNÍCH</t>
  </si>
  <si>
    <t>5=5,000 [A]</t>
  </si>
  <si>
    <t>položka zahrnuje: 
- kompletní bourací práce včetně nezbytného rozsahu zemních prací, 
- veškerou manipulaci s vybouranou sutí a hmotami včetně uložení na skládku, 
- veškeré další práce plynoucí z technologického předpisu a z platných předpisů,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</si>
  <si>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113</t>
  </si>
  <si>
    <t>96688</t>
  </si>
  <si>
    <t>VYBOURÁNÍ KANALIZAČ ŠACHET KOMPLETNÍCH</t>
  </si>
  <si>
    <t>3=3,000 [A]</t>
  </si>
  <si>
    <t>114</t>
  </si>
  <si>
    <t>96814</t>
  </si>
  <si>
    <t>VYSEKÁNÍ OTVORŮ, KAPES, RÝH V BETONOVÉ KONSTRUKCI</t>
  </si>
  <si>
    <t>OTVOR DO UV NEBO RŠ PRO ZAÚSTĚNÍ TRATIVODU - 0,2*0,2*0,15*74=0,444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</si>
  <si>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položka zahrnuje veškeré další práce plynoucí z technologického předpisu a z platných předpisů</t>
  </si>
  <si>
    <t>115</t>
  </si>
  <si>
    <t>969245</t>
  </si>
  <si>
    <t>VYBOURÁNÍ POTRUBÍ DN DO 300MM KANALIZAČ</t>
  </si>
  <si>
    <t>Rozsah odečet délek dle grafického systému AutoCAD. 
vč. odvozu na trvalou skládku v dodavatelem definované vzdálenosti</t>
  </si>
  <si>
    <t>bet. tr. příčných propustků - 7,5=7,500 [A] 
bet. tr. podélných propustků - 9+7,5+12,5+7,5+13,5+9,5+5+5+14+8+8,5+8,5=108,500 [B] 
Celkem: A+B=116,000 [C]</t>
  </si>
  <si>
    <t>116</t>
  </si>
  <si>
    <t>Rozsah odečet délek dle grafického systému AutoCAD. 
"vč. odvozu a uložení na dodavatelem definovanou skládku a odkup dodavatelem za cenu šrotu dle ZOP"</t>
  </si>
  <si>
    <t>oc. tr. příčných propustků - 8=8,000 [A]</t>
  </si>
  <si>
    <t>117</t>
  </si>
  <si>
    <t>969246</t>
  </si>
  <si>
    <t>VYBOURÁNÍ POTRUBÍ DN DO 400MM KANALIZAČ</t>
  </si>
  <si>
    <t>bet. tr. příčných propustků - 7,5+7,5+7,5+15+9=46,500 [A] 
bet. tr. podélných propustků - 7,5+15=22,500 [B] 
Celkem: A+B=69,000 [C]</t>
  </si>
  <si>
    <t>118</t>
  </si>
  <si>
    <t>Rozsah odečet ploch a délek dle grafického systému AutoCAD. 
"vč. odvozu a uložení na dodavatelem definovanou skládku a odkup dodavatelem za cenu šrotu dle ZOP"</t>
  </si>
  <si>
    <t>oc. tr. příčných propustků - 12=12,000 [A]</t>
  </si>
  <si>
    <t>119</t>
  </si>
  <si>
    <t>969257</t>
  </si>
  <si>
    <t>VYBOURÁNÍ POTRUBÍ DN DO 500MM KANALIZAČ</t>
  </si>
  <si>
    <t>Rozsah odečet  délek dle grafického systému AutoCAD. 
vč. odvozu na trvalou skládku v dodavatelem definované vzdálenosti</t>
  </si>
  <si>
    <t>bet. tr. příčných propustků - 8,5=8,500 [A]</t>
  </si>
  <si>
    <t>120</t>
  </si>
  <si>
    <t>oc. tr. příčných propustků - 11+11=22,000 [A] 
oc. tr. podélných propustků - 8,5=8,500 [B] 
Celkem: A+B=30,500 [C]</t>
  </si>
  <si>
    <t>121</t>
  </si>
  <si>
    <t>969258</t>
  </si>
  <si>
    <t>VYBOURÁNÍ POTRUBÍ DN DO 600MM KANALIZAČ</t>
  </si>
  <si>
    <t>9=9,000 [A]</t>
  </si>
  <si>
    <t>SO 102</t>
  </si>
  <si>
    <t>SILNICE III/35724 - OLDŘIŠ</t>
  </si>
  <si>
    <t>pol.č. 11332 - 1513,7*1,9=2 876,030 [A] 
pol.č. 12383 - 12018,17 *1,9=22 834,523 [B] 
pol.č. 12920 - 460,95 *1,9=875,805 [C] 
pol.č. 129946 - 150*0,05*1,9=14,250 [D] 
pol.č. 13273 - 56,865*1,9=108,044 [E] 
pol.č. 13373 - 145,3*1,9=276,070 [F] 
pol.č. 12932 - 1568*0,5*1,9=1 489,600 [H] 
pol.č. 13183 - 64,624*1,9=122,786 [I] 
pol.č. 13283 - 1157,697*1,9=2 199,624 [J] 
pol.č. 13383 - 220,884*1,9=419,680 [K] 
Celkem: A+B+C+D+E+F+H+I+J+K=31 216,412 [L]</t>
  </si>
  <si>
    <t>B</t>
  </si>
  <si>
    <t>pol.č.11313 - 169,17*2,2=372,174 [A] 
pol.č.11333 - 1189,44*2,2 ( PM s nízkým obsahem PAU)=2 616,768 [B] 
Celkem: A+B=2 988,942 [C]</t>
  </si>
  <si>
    <t>11315 - 1,58*2,5=3,950 [A] 
11318 - 0,608*2,5=1,520 [B] 
11328 - 940,08*2,5*0,1=235,020 [C] 
11352 - 35*0,1*2,5=8,750 [D] 
915402 - 4,25*0,05*2,5=0,531 [E] 
96612 - 25,46*2,5=63,650 [F] 
96613 - 42,602*2,5=106,505 [G] 
96614 - 1,56*2,5=3,900 [H] 
96615 - 46,979*2,5=117,448 [I] 
96616 - 11,758*2,5=29,395 [J] 
96656 - 10,5*0,4*0,6*2,5=6,300 [K] 
96687 - 5*0,6*0,6*1,3*2,5=5,850 [L] 
96688 - 5*1,2*1,2*2*2,5=36,000 [M] 
96814 - 0,696*2,5=1,740 [N] 
969245 - 175*0,19*2,5=83,125 [O] 
969246 - 208,5*0,29*2,5=151,163 [P] 
969257 - 11*0,39*2,5=10,725 [Q] 
969258 - 50,5*0,51*2,5=64,388 [R] 
Celkem: A+B+C+D+E+F+G+H+I+J+K+L+M+N+O+P+Q+R=929,960 [S]</t>
  </si>
  <si>
    <t>014132</t>
  </si>
  <si>
    <t>POPLATKY ZA SKLÁDKU TYP S-NO (NEBEZPEČNÝ ODPAD)</t>
  </si>
  <si>
    <t>pol.č.11333 - 783,75*2,2 ( PM s vysokým obsahem PAU)=1 724,250 [A]</t>
  </si>
  <si>
    <t>cena za vypracování RDS SO 102 (REALIZAČNÍ DOKUMENTACE STAVBY) dle všeobecných obchodních podmínek objednatele</t>
  </si>
  <si>
    <t>cena za vypracování DSPS SO 102 (dokumentace skutečného provedení stavby) dle všeobecných obchodních podmínek objednatele</t>
  </si>
  <si>
    <t>Fotodokumentace SO 102 v průběhu realizace stavby v maximálně týdenním cyklu. Vše včetně předání v el. podobě a tištěné podobě dle požadavku objednatele a SOD.</t>
  </si>
  <si>
    <t>Rozsah odečet ploch dle grafického systému AutoCAD. 
1220=1 220,000 [A]</t>
  </si>
  <si>
    <t>celkem 190 ks =190,000 [A] - odkup dřevní hmoty zhotovitelem</t>
  </si>
  <si>
    <t>11221</t>
  </si>
  <si>
    <t>ODSTRANĚNÍ PAŘEZŮ D DO 0,5M</t>
  </si>
  <si>
    <t>16=16,000 [A]</t>
  </si>
  <si>
    <t>Odstranění pařezů se měří v [ks] vytrhaných nebo vykopaných pařezů, průměr pařezu je uvažován dle stromu ve výšce 1,3m nad terénem, u stávajícího pařezu se stanoví jako změřený průměr vynásobený  koeficientem 1/1,38. 
Položka zahrnuje zejména: 
- vytrhání nebo vykopání pařezů 
- veškeré zemní práce spojené s odstraněním pařezů 
- dopravu a uložení pařezů, případně další práce s nimi dle pokynů zadávací dokumentace 
- zásyp jam po pařezech.</t>
  </si>
  <si>
    <t>ostatní plochy, boční napojení atd. - 807*0,11=88,770 [A] 
v rýze splakové kanaliazce po celoplošném frézování tl. 2 cm - 0,05*1,5*(182+35+105+310+380+60)=80,400 [B] 
Celkem: A+B=169,170 [C]</t>
  </si>
  <si>
    <t>ostatní plochy, boční napojení atd. - (2,3+2,7+3,9+4,8+2,1) *0,1=1,580 [A]</t>
  </si>
  <si>
    <t>ostatní plochy, boční napojení atd. - (2,2+2,7+3,6+4,5+2,2) *0,04=0,608 [A]</t>
  </si>
  <si>
    <t>vč. Odvozu a uložení na dodavatelem definovanou skládku  
Rozsah odečet délek dle grafického systému AutoCAD.</t>
  </si>
  <si>
    <t>stávající bet. příkopové žlabovky - (55+21+82+32+77+73+27+90+21+21+36+48+53+25+37+33+19+77+23+40+16+31+35+65+23+44+114+72+52+15+66+22+20+25+51+22+5)*0,6=940,800 [A]</t>
  </si>
  <si>
    <t>14330*0,1+807*0,1=1 513,700 [A]</t>
  </si>
  <si>
    <t>vč. odvozu na trvalou skládku v dodavatelem definované vzdálenosti 
Rozsah odečet ploch dle grafického systému AutoCAD. 
Penetrační makadam - hlavní trasa - dle diagnostického průzkumu prům tl. 120 mm</t>
  </si>
  <si>
    <t>(14330-5225)*0,12+807*0,12=1 189,440 [A] 
PM s vysokým obsahem PAU  - KM 3,0-4,6 - 5225*0,15=783,750 [B] 
Celkem: A+B=1 973,190 [C]</t>
  </si>
  <si>
    <t>vč. odvozu na trvalou skládku v dodavatelem definované vzdálenosti 
Rozsah odečet  délek dle grafického systému AutoCAD.</t>
  </si>
  <si>
    <t>12+13+10=35,000 [A]</t>
  </si>
  <si>
    <t>14330*0,02=286,600 [A]</t>
  </si>
  <si>
    <t>bez odvozu odkup zhotovitelem 
SPÁRY MEZI NOVÝM A STÁVAJÍCM ASFALTEM, MEZI ETAPAMI, V OSE VOZOVKY - 3048+5,5*5+22+22+8+12+21+7+7+14+10+18+20+5+7,5+9,2+12,8+8+3+4+15,5+10,5+20+47+15+12+16+3,5+7+9,5+5+7+6+6+4+7+7,5+4+3,4+3,0+6,15+3,5+2,75+9,4+2+3,7+6,5+5,5+4+1,5+9+2,5+3,5+9+5+5+3,7+5,8=3 583,400 [A] 
napojení sjezdů a místních komuikací - 5+5+9+3,5+9+1,5+4+6+7,5+6+3,5+6,15+3,4+3,9+6,6+6+6+7+5+22+21+15+8+18+25+35+8+10+8+9,5+13+8+13+19+15=395,550 [B] 
Celkem: A+B=3 978,950 [C]</t>
  </si>
  <si>
    <t>vč. odvozu na trvalou skládku v dodavatelem definované vzdálenosti  
Rozsah odečet  ploch dle grafického systému AutoCAD.</t>
  </si>
  <si>
    <t>pro konstrukci vozovky po odtěžení stávající kce vozovky (14330+807)*(0,51-0,24) + ((55+21+82+32+77+73+27+90+21+21+36+48+53+25+37+33+19+77+23+40+16+31+35+65+23+44+114+72+52+15+66+22+20+19+38+62+75+17+27+43+49+120+69+68+123+123+26+86+34+135+164+130+238+87+106+52+69+154+259+39+37+31+39+30+43+35+24+34+55+52+73+69+17+587+51)*0,5+1,5*80+1,5*65+56*1,5+163*1,5)*0,36+(70+47+65+24+62+62+50+50+65+25+40+82+28+19+35+30+60+45+100)*0,4=5 576,870 [A] 
výměna podloží - 21471*0,3=6 441,300 [B] 
Celkem: A+B=12 018,170 [C]</t>
  </si>
  <si>
    <t>((55+21+82+32+77+73+27+90+21+21+36+48+53+25+37+33+19+77+23+40+16+31+35+65+23+44+114+72+52+15+66+22+20+19+38+62+75+17+27+43+49+120+69+68+123+123+26+86+34+135+164+130+238+87+106+52+69+154+259+39+37+31+39+30+43+35+24+34+55+52+73+69+17+587+51)*0,5+1,5*80+1,5*65+56*1,5+163*1,5)*0,15=460,950 [A]</t>
  </si>
  <si>
    <t>0,5 m3/m 
(55+21+82+32+77+73+27+90+21+21+36+48+53+25+37+33+19+77+23+40+16+31+35+65+23+44+114+72+52+15+66+22+20+25+51+22+5)=1 568,000 [A]</t>
  </si>
  <si>
    <t>129946</t>
  </si>
  <si>
    <t>ČIŠTĚNÍ POTRUBÍ DN DO 400MM</t>
  </si>
  <si>
    <t>KM 4,940 - BET. POTR. dn 400 - dl. 150 m=150,000 [A]</t>
  </si>
  <si>
    <t>výkop pro žb. čela příčných propustků 
KM 3,431 - 5,2*4,5=23,400 [A] 
KM 3,452 - 4*3,7+4,5*4,2=33,700 [B] 
KM 3,460 -5,5*3,9*2=42,900 [C] 
km 4,271 - 10,2*5=51,000 [D] 
km 4,934 - 3,7*5,5=20,350 [E] 
výkop pro gabiony v km 4,02 a 4,13 s palisádami 
5,92*8,2+1,34*12=64,624 [G] 
Celkem: A+B+C+D+E+G=235,974 [F]</t>
  </si>
  <si>
    <t>rýhy pro bet. prahy 
(1+2+2,1+5+5+3+4+2,5+2,5+2,5+2,5+2,5+2,5+4+2,5+2+2,5+2,5+2,5+6+6+3+3+4+2,5+2,5+2+2+2,5+2+2+2,5+2,5+2,5+2+2+2+2+3+3+3+3+5+4+2,5+2,5+3+3+4+5+2+2+2+2+2+2+2+2+8+2,5+3+3+6+5+2,5+3+3+4+2,5+2+4+4+3+3+2+2+2+2+2+2+2+2+1+1+3,5+3,5+2,5+1,5+1,5+2,2+1,8+1+1+65+56)*0,3*0,5=56,865 [A]</t>
  </si>
  <si>
    <t>pro vybourání potrubí 
propustky dn 300 - (7+5+4+5+1,5+10,5+10+7+23+15+9+1,5+5+8,5+5,5+1,5+10+4+7+9+10,5+3,5+4+8+8)*0,8=146,400 [A] 
propustky dn 400 - (48+14+9+8,5+8,5+8,5+7+10,5+8,5+8,5+10,5+8,5+6,5+7,5+17,5+7,5+6,5+7,5+5,5+6+13+6,5+6,5)*1,2=288,600 [B] 
propustky dn 500 - 11*2=22,000 [C] 
propustky dn 600 - (13,5+12+10,5+7+7,5)*2,5=126,250 [D] 
pro potrubí od uličních vpustí samostatných DN 200 - 42*0,8*0,8=26,880 [E] 
pro trubní propustky  
PŘÍČNÉ PROPUSTKY dn 300 
KM 3,810 2XDN 300 DL. 12,1*1,95=23,595 [F] 
PODÉLNÉ PROPUSTKY  dn 300  
KM 2,316  DN 300 DL. 6,5*0,8=5,200 [G] 
KM 2,340 DN 300 DL. 7,0*0,8=5,600 [H] 
KM 3,022 DN 300 DL. 10,5*0,8=8,400 [I] 
KM 3,022 DN 300 DL. 10,5*0,8=8,400 [J] 
KM 3,068 DN 300 DL. 5,5*0,8=4,400 [K] 
KM 3,211 DN 300 DL. 9*0,8=7,200 [L] 
KM 3,244 DN 300 DL. 9,35*0,8=7,480 [M] 
KM 3,425 DN 300 DL. 7,5*0,8=6,000 [N] 
KM 3,725 DN 300 DL. 5*0,8=4,000 [O] 
KM 3,76 DN 300 DL. 7,60*0,8=6,080 [P] 
PŘÍČNÉ PROPUSTKY DN 400  
KM 2,535 DN 400 DL. 7,35*1,2=8,820 [Q] 
KM 2,579 DN 400 DL. 7,35*1,2=8,820 [R] 
KM 2,616 DN 400 DL. 9,1*1,25=11,375 [S] 
KM 2,788 DN 400 DL. 9,8*1,3=12,740 [T] 
KM 2,807 DN 400 DL. 7,57*1,9=14,383 [U] 
KM 2,824 DN 400 DL. 7,63*1,8=13,734 [V] 
KM 2,828 DN 400 DL. 8,6*1,8=15,480 [W] 
KM 3,595 DN 400 DL. (5,5+1,65)*1,35=9,653 [X] 
PŘÍČNÉ PROPUSTKY DN 400  
KM 3,431 DN 400 DL. 9,175*1,55=14,221 [Y] 
PODÉLNÉ PROPUSTKY DN 400  
KM 2,685 DN 400 DL. 11*1,2=13,200 [Z] 
KM 3,545 DN 400 DL. 11*1,2=13,200 [AA] 
KM 3,890 DN 400 DL. 10*1,2=12,000 [AB] 
KM 3,922 DN 400 DL. 12,30*1,2=14,760 [AC] 
KM 4,615 DN 400 DL. 5,25*1,2=6,300 [AD] 
KM 4,672 DN 400 DL. 5,75*1,2=6,900 [AE] 
KM 4,972 DN 400 DL. 8,87*1,2=10,644 [AF] 
KM 5,008 DN 400 DL. 8,20*1,2=9,840 [AG] 
KM 5,055 DN 400 DL. 7,80*1,2=9,360 [AH] 
KM 5,084 DN 400 DL. 9,0*1,2=10,800 [AI] 
KM 5,118 DN 400 DL. 6,9*1,2=8,280 [AJ] 
PŘÍČNÉ PROPUSTKY dn 500  
KM 3,452 DN 500 DL. 11,80*1,7=20,060 [AK] 
KM 3,460 2XDN 500 DL. 6,60*2,7=17,820 [AL] 
KM 4,934 DN 500 DL. 8,2*1,55=12,710 [AM] 
KM 5,124 DN 500 DL. 8,75*1,6=14,000 [AN] 
PODÉLNÉ PROPUSTKY DN 600  
KM 4,534 - DN 600 15,66 *1,4=21,924 [AO] 
PŘÍČNÉ PROPUSTKY dn 600  
KM 4,815 - 11,36*2,35=26,696 [AP] 
PŘÍČNÉ PROPUSTKY dn 800   
KM 4,271 - 11,44*9,3=106,392 [AQ] 
pro liniové žlaby 
(10,5+22+7+8)*0,6*0,6=17,100 [AR] 
Celkem: A+B+C+D+E+F+G+H+I+J+K+L+M+N+O+P+Q+R+S+T+U+V+W+X+Y+Z+AA+AB+AC+AD+AE+AF+AG+AH+AI+AJ+AK+AL+AM+AN+AO+AP+AQ+AR=1 157,697 [AS]</t>
  </si>
  <si>
    <t>vč. odvozu na trvalou skládku v dodavatelem definované vzdálenosti 
celkem výkop pro HV - (3,4*1,5+1,1*2,4*2)*14=145,320 [A]</t>
  </si>
  <si>
    <t>celkem výkop pro UV - (1,4*1,4*1,2)*60=141,120 [A] 
pro vybourání uličních vpustí a šachet 
1,4*1,4*1,2*5 + 2,1*2,1*1,8*5=51,450 [B] 
pro vybourání šachty propustku v km 4,271 
3,3*3,3*2,6=28,314 [C] 
Celkem: A+B+C=220,884 [D]</t>
  </si>
  <si>
    <t>pol.č. 12383 - 12018,12=12 018,120 [A] 
pol.č. 13183 - 64,624=64,624 [B] 
pol.č. 13273 - 56,865=56,865 [C] 
pol.č. 13283 - 1157,697=1 157,697 [D] 
pol. č. 13373 - 145,32=145,320 [E] 
pol. č.13383 - 220,884=220,884 [F] 
pol. č. 915402 - 4,25*0,05=0,213 [G] 
Celkem: A+B+C+D+E+F+G=13 663,723 [H]</t>
  </si>
  <si>
    <t>po vybourání uličních vpustí a šachet 
1,4*1,4*1,2*5 + 2,1*2,1*1,8*5=51,450 [A] 
po vybourání potrubí 
propustky dn 300 - (7+5+4+5+1,5+10,5+10+7+23+15+9+1,5+5+8,5+5,5+1,5+10+4+7+9+10,5+3,5+4+8+8)*0,8=146,400 [B] 
propustky dn 400 - (48+14+9+8,5+8,5+8,5+7+10,5+8,5+8,5+10,5+8,5+6,5+7,5+17,5+7,5+6,5+7,5+5,5+6+13+6,5+6,5)*1,2=288,600 [C] 
propustky dn 500 - 11*2=22,000 [D] 
propustky dn 600 - (13,5+12+10,5+7+7,5)*2,5=126,250 [E] 
po vybourání kam. desk. propustku v km  4,02 (historický náhon) - 7,5*0,5*1,5*2+1,50*0,35*7,5+2*0,35*7,5=20,438 [F] 
Celkem: A+B+C+D+E+F=655,138 [G]</t>
  </si>
  <si>
    <t>potrubí od uličních vpustí samostatných DN 200 
42*0,8*0,6=20,160 [A] 
trubní propustky  
PŘÍČNÉ PROPUSTKY dn 300  
KM 3,810 2XDN 300 DL.12,1*0,3=3,630 [B] 
PODÉLNÉ PROPUSTKY  dn 300  
KM 2,316 DN 300 DL. 6,5*0,2=1,300 [C] 
KM 2,340 DN 300 DL. 7,0*0,2=1,400 [D] 
KM 3,022 DN 300 DL. 10,5*0,2=2,100 [E] 
KM 3,040 DN 300 DL. 3*0,2=0,600 [F] 
KM 3,068 DN 300 DL. 5,5*0,2=1,100 [G] 
KM 3,211 DN 300 DL. 9*0,2=1,800 [H] 
KM 3,244 DN 300 DL. 9,35*0,2=1,870 [I] 
KM 3,425 DN 300 DL. 7,5*0,2=1,500 [J] 
KM 3,725 DN 300 DL. 5*0,2=1,000 [K] 
KM 3,76 DN 300 DL. 7,60*0,2=1,520 [L] 
PŘÍČNÉ PROPUSTKY DN 400  
KM 2,535 DN 400 DL. 7,35*0,5=3,675 [M] 
KM 2,579 DN 400 DL. 7,35*0,5=3,675 [N] 
KM 2,616 DN 400 DL. 9,1*0,5=4,550 [O] 
KM 2,788 DN 400 DL. 9,8*1,05=10,290 [P] 
KM 2,807 DN 400 DL. 7,57*1,05=7,949 [Q] 
KM 2,824 DN 400 DL. 7,63*1,05=8,012 [R] 
KM 2,828 DN 400 DL. 8,6*1,05=9,030 [S] 
KM 3,595 DN 400 DL. (5,5+1,65)*0,55=3,933 [T] 
PŘÍČNÉ PROPUSTKY DN 400  
KM 3,431 DN 400 DL. 9,175*0,6=5,505 [U] 
PODÉLNÉ PROPUSTKY DN 400  
KM 2,685 DN 400 DL. 11*0,35=3,850 [V] 
KM 3,545 DN 400 DL. 11*0,35=3,850 [W] 
KM 3,890 DN 400 DL. 10*0,35=3,500 [X] 
KM 3,922 DN 400 DL. 12,30*0,35=4,305 [Y] 
KM 4,615 DN 400 DL. 5,25*0,35=1,838 [Z] 
KM 4,672 DN 400 DL. 5,75*0,35=2,013 [AA] 
KM 4,972 DN 400 DL. 8,87*0,35=3,105 [AB] 
KM 5,008 DN 400 DL. 8,20*0,35=2,870 [AC] 
KM 5,055 DN 400 DL. 7,80*0,35=2,730 [AD] 
KM 5,084 DN 400 DL. 9,0*0,35=3,150 [AE] 
KM 5,118 DN 400 DL. 6,9*0,35=2,415 [AF] 
PŘÍČNÉ PROPUSTKY dn 500  
KM 3,452 DN 500 DL. 11,80*0,7=8,260 [AG] 
KM 3,460 2XDN 500 DL. 6,60*0,55=3,630 [AH] 
KM 4,934 DN 500 DL. 8,2*0,5=4,100 [AI] 
KM 5,124 DN 500 DL. 8,75*0,55=4,813 [AJ] 
PODÉLNÉ PROPUSTKY DN 600  
KM 4,534 - DN 600 15,66 *0,5=7,830 [AK] 
PŘÍČNÉ PROPUSTKY dn 600  
KM 4,815 - 11,36*1,1=12,496 [AL] 
"PŘÍČNÉ PROPUSTKY dn 800   
KM 4,271 (včetně šachty) - 11,44*7,1+2,2*11,8=107,184 [AM] 
žb čela   
KM 3,431 - 5,2*4,5=23,400 [AN] 
KM 3,452 - 4*3,7+4,5*4,2=33,700 [AO] 
KM 3,460 - 5,5*3,9*2=42,900 [AP] 
km 4,271 - 10,2*5=51,000 [AQ] 
km 4,934 - 3,7*5,5=20,350 [AR] 
horské vpusti   
16*1,2*7,8=149,760 [AS] 
uliční vpusti   
0,5*4,4*60=132,000 [AT] 
gabiony v km 4,02 a 4,13 s palisádami 
3,2*8,2+1,1*12=39,440 [AU] 
liniové žlaby 
(10,5+22+7+8)*0,3*0,3=4,275 [AV] 
Celkem: A+B+C+D+E+F+G+H+I+J+K+L+M+N+O+P+Q+R+S+T+U+V+W+X+Y+Z+AA+AB+AC+AD+AE+AF+AG+AH+AI+AJ+AK+AL+AM+AN+AO+AP+AQ+AR+AS+AT+AU+AV=773,363 [AW]</t>
  </si>
  <si>
    <t>Rozsah odečet  ploch dle grafického systému AutoCAD.</t>
  </si>
  <si>
    <t>15100+70+15+12+10+11+9+7+47+65+24+6+24+21+3+9+4+62+62+11+4+11+50+50+65+25+33+40+7+13+82+50+35+28+19+35+30+17+45+60+100+10+10+20+15+17+17+20+15 +8+5+12+24+4+9+38+(55+21+82+32+77+73+27+90+21+21+36+48+53+25+37+33+19+77+23+40+16+31+35+65+23+44+114+72+52+15+66+22+20+19+38+62+75+17+27+43+49+120+69+68+123+123+26+86+34+135+164+80+65+56+163)*0,6+(9+43+24+238+34+55+52+106+52+73+69+154+259+69+17+39+37+578+91+587+31+39+30+51+15)*1+360*1=21 571,200 [A]</t>
  </si>
  <si>
    <t>22+10+25+22+33+24+29+42+18+65+30+75+57+96+20+23+10+60+50+52+57+14+35+60+119+17+104+101+30+20+41+51+65+15+115+300+45+210+6+180+75+80+190+20+25+66+110+52+75=3 041,000 [A]</t>
  </si>
  <si>
    <t>PRO DRENÁŽNÍ TRATIVOD - NETKANÁ FILTRAČNÍ GEOTEXTILIE Z PP 200 G/M2 
5082*2=10 164,000 [A]</t>
  </si>
  <si>
    <t>DRENÁŽNÍ TRATIVOD DN MIN 150 mm 
128+2480+240+195+900+40+62+82+60+100+295+305+145+50=5 082,000 [A]</t>
  </si>
  <si>
    <t>15100+70+15+12+10+11+9+7+47+65+24+6+24+21+3+9+4+62+62+11+4+11+50+50+65+25+33+40+7+13+82+50+35+28+19+35+30+17+45+60+100+10+10+20+15+17+17+20+15 +(55+21+82+32+77+73+27+90+21+21+36+48+53+25+37+33+19+77+23+40+16+31+35+65+23+44+114+72+52+15+66+22+20+19+38+62+75+17+27+43+49+120+69+68+123+123+26+86+34+135+164+80+65+56+163)*0,6+(9+43+24+238+34+55+52+106+52+73+69+154+259+69+17+39+37+578+91+587+31+39+30+51+15)*1+360*1=21 471,200 [A]</t>
  </si>
  <si>
    <t>základy palisád  - 0,3*(4+2,5+2+3,2)=3,510 [A]</t>
  </si>
  <si>
    <t>betonové sedlo trub- C20/25nXF3, výztuž z karisítě 150/6 
PŘÍČNÉ PROPUSTKY - ŽB hrdlové trouby 
KM 3,810 2XDN 300 DL. 12,1*0,45=5,445 [A] 
KM 3,431 DN 400 DL. 9,175*0,35=3,211 [B] 
KM 3,452 DN 500 DL. 11,80*0,35=4,130 [C] 
KM 3,460 2XDN 500 DL. 6,60*0,6=3,960 [D] 
KM 4,934 DN 500 DL. 8,2*0,35=2,870 [E] 
KM 5,124 DN 500 DL. 8,75*0,35=3,063 [F] 
KM 4,815 - DN 600 11,36 *0,4=4,544 [G] 
KM 4,271 - DN 800 11,44 *0,5=5,720 [H] 
betonové sedlo trub, suchá směs - C 12/15-S1, výztuž z karisítě 150/6 
PŘÍČNÉ PROPUSTKY - TROUBY PVC-U 
KM 2,535 DN 400 DL. 7,35*0,22=1,617 [I] 
KM 2,579 DN 400 DL. 7,35*0,22=1,617 [J] 
KM 2,616 DN 400 DL. 9,1*0,22=2,002 [K] 
KM 2,788 DN 400 DL. 9,8*0,22=2,156 [AK] 
KM 2,807 DN 400 DL. 7,57*0,22=1,665 [L] 
KM 2,824 DN 400 DL. 7,63*0,22=1,679 [M] 
KM 2,828 DN 400 DL. 8,6*0,22=1,892 [AL] 
KM 3,595 DN 400 DL. (5,5+1,65)*0,22=1,573 [N] 
PODÉLNÉ PROPUSTKY - TROUBY PVC-U 
KM 2,316 DN 300 DL. 6,5*0,13=0,845 [O] 
KM 2,340 DN 300 DL. 7,0*0,13=0,910 [P] 
KM 3,022 DN 300 DL. 10,5*0,13=1,365 [AI] 
KM 3,040 DN 300 DL. 3*0,13=0,390 [AH] 
KM 3,068 DN 300 DL. 5,5*0,13=0,715 [AG] 
KM 3,211 DN 300 DL. 7*0,13=0,910 [AF] 
KM 3,244 DN 300 DL. 9,35*0,13=1,216 [AE] 
KM 3,425 DN 300 DL. 7,5*0,13=0,975 [AD] 
KM 3,725 DN 300 DL. 5*0,13=0,650 [AC] 
KM 3,76 DN 300 DL. 7,60*0,13=0,988 [AB] 
KM 2,685 DN 400 DL. 11*0,14=1,540 [AA] 
KM 3,545 DN 400 DL. 11*0,14=1,540 [Z] 
KM 3,890 DN 400 DL. 10*0,14=1,400 [Y] 
KM 3,922 DN 400 DL. 12,30*0,14=1,722 [X] 
KM 4,615 DN 400 DL. 5,25*0,14=0,735 [W] 
KM 4,672 DN 400 DL. 5,75*0,14=0,805 [V] 
KM 4,972 DN 400 DL. 8,87*0,14=1,242 [U] 
KM 5,008 DN 400 DL. 8,20*0,14=1,148 [T] 
KM 5,055 DN 400 DL. 7,80*0,14=1,092 [S] 
KM 5,084 DN 400 DL. 9,0*0,14=1,260 [R] 
KM 5,118 DN 400 DL. 6,9*0,14=0,966 [Q] 
KM 4,534 DN 600 DL. 15,66*0,16=2,506 [AM] 
Celkem: A+B+C+D+E+F+G+H+I+J+K+L+M+N+O+P+AI+AH+AG+AF+AE+AD+AC+AB+AA+Z+Y+X+W+V+U+T+S+R+Q+AK+AL+AM=72,064 [AJ]</t>
  </si>
  <si>
    <t>beton C30/37 XF2, XA2 
PŘÍČNÉ PROPUSTKY  
KM 3,431 - 0,7*3,5=2,450 [A] 
KM 3,452 - 0,7*3,5+0,7*3=4,550 [B] 
KM 3,460 - 0,7*4,5*2=6,300 [C] 
KM 4,271 - 0,9*5=4,500 [D] 
KM 4,934 - 0,7*4,5=3,150 [E] 
Celkem: A+B+C+D+E=20,950 [F]</t>
  </si>
  <si>
    <t>celkem dle množství výztuže v kubatuře betonu 150 kg/m3 = 0,15 * 21 m3=3,150 [A] 
karisítě 150/6 - celkem dl. 339 m š. 0,6 m, 1ks   0,6 m=2,0 kg -  339*2,0= 678 kg 
339*2*0,001=0,678 [B] 
Celkem: A+B=3,828 [C]</t>
  </si>
  <si>
    <t>28997</t>
  </si>
  <si>
    <t>OPLÁŠTĚNÍ (ZPEVNĚNÍ) Z GEOTEXTILIE A GEOMŘÍŽOVIN</t>
  </si>
  <si>
    <t>protierozní ochrana svahu z geobuněk z vysokohustotního polyetylenu 
SVAH DL. 150 M  KM 4,04-4,19 
SVAH DL. 20 M  KM 3,1</t>
  </si>
  <si>
    <t>0,85*20+1,35*2+1,8*20+1,75*20+1,45*20+1,9*20+2,4*20+1,5*10 + 1*20=240,700 [A]</t>
  </si>
  <si>
    <t>Položka zahrnuje: 
- dodávku předepsané geotextilie nebo geomřížoviny 
- úpravu, očištění a ochranu podkladu 
- přichycení k podkladu, případně zatížení 
- úpravy spojů a zajištění okrajů 
- úpravy pro odvodnění 
- nutné přesahy 
- mimostaveništní a vnitrostaveništní dopravu</t>
  </si>
  <si>
    <t>beton  C30/37 XC4, XF4, XD3   
PŘÍČNÉ PROPUSTKY  
KM 3,431 - 0,14*3,5=0,490 [A] 
KM 3,452 - 0,14*3,5+0,15*3=0,940 [B] 
KM 3,460 - 0,14*4,5*2=1,260 [C] 
KM 4,271 - 0,18*5=0,900 [D] 
KM 4,934 - 0,14*4,5=0,630 [E] 
Celkem: A+B+C+D+E=4,220 [F]</t>
  </si>
  <si>
    <t>celkem dle množství výztuže v kubatuře betonu 115 kg/m3 = 0,115 * 4,2 m3 =0,483 [A]</t>
  </si>
  <si>
    <t>stěny z palisád  
160x160x1200 mm - (4+2,5+2+3,2)*0,16*1,2=2,246 [A]</t>
  </si>
  <si>
    <t>3272A7</t>
  </si>
  <si>
    <t>ZDI OPĚR, ZÁRUB, NÁBŘEŽ Z GABIONŮ RUČNĚ ROVNANÝCH, DRÁT O4,0MM, POVRCHOVÁ ÚPRAVA Zn + Al</t>
  </si>
  <si>
    <t>obnova kamenné podezdívky  v km 3,69 - 7*0,5*1=3,500 [D] 
KM 4,02  - OBNOVA KAMENNÉ ROVNANINY Z GABIONŮ DL. 10,0 M = 10*1*1=10,000 [A] 
LEVOSTRANNÝ SJEZD V KM 4,13 - 2*1*2=4,000 [B] 
Celkem: A+B+D=17,500 [C]</t>
  </si>
  <si>
    <t>- položka zahrnuje dodávku a osazení drátěných košů s výplní lomovým kamenem. 
- gabionové matrace se vykazují v pol.č.2722**.</t>
  </si>
  <si>
    <t>beton  C30/37 XF2, XA2  
PŘÍČNÉ PROPUSTKY  
KM 3,431 - 1*0,4*3,5=1,400 [A] 
KM 3,452 - 0,4*1,06*3,5+0,4*1,06*3=2,756 [B] 
KM 3,460 - 0,4*1,06*4,5+0,4*1,06*4,5=3,816 [C] 
KM 4,271 - 3*0,5*5=7,500 [D] 
KM 4,934 - 1,17*0,4*4,5=2,106 [E] 
Celkem: A+B+C+D+E=17,578 [F]</t>
  </si>
  <si>
    <t>celkem dle množství výztuže v kubatuře betonu 120 kg/m3 = 0,12 * 17,6 m3 =2,112 [A]</t>
  </si>
  <si>
    <t>podkladní beton čel propustků -  C20/25nXF3  
PŘÍČNÉ PROPUSTKY  
KM 3,431 - 0,15*1,7*3,5=0,893 [A] 
KM 3,452 - 0,15*1,7*3,8+0,15*1,7*3,3=1,811 [B] 
KM 3,460 - 0,15*1,7*4,8+0,15*1,7*4,8=2,448 [C] 
KM 4,271 - 5,3*0,15*1,8=1,431 [D] 
KM 4,934 - 1,7*0,15*4,8=1,224 [E] 
lože pod kam. dlažbu - beton C16/20 Nxf1 
(2+3+5+5,5+3+3,5+3+3+4+2+4,5+3,5+13+5+4,5+5+7,5+4+4+3,5+3+3+3+3+5+3+3+3+4+7+10+4+75+4,5+26+4,5+4,5+5+18+15+2,5+3+3+3+3+3+45+19+2+4+5+5+10+9+7+4,5+5,5+4,5+9+21+8+6+5+3+6+5+5+5+5+5+6+13+9+6+2+1)*0,14+0,5*150*0,14+20*0,5*0,14+(65+56)*1,5*0,14=114,310 [F] 
podkladní beton liniových žlabů 
(10,5+22+7+8)*0,1*0,5=2,375 [H] 
Celkem: A+B+C+D+E+F+H=124,492 [G]</t>
  </si>
  <si>
    <t>výměna podloží - bude provedena na základě prohlídky základové spáry a na základě zkoušek prokazující vhodnost či nevhodnost v podloží 
ŠDa FR. 32-63 TL. 2x150 MM 
komunikace - (15100+70+15+12+10+11+9+7+47+65+24+6+24+21+3+9+4+62+62+11+4+11+50+50+65+25+33+40+7+13+82+50+35+28+19+35+30+17+45+60+100+10+10+20+15+17+17+20+15 +(55+21+82+32+77+73+27+90+21+21+36+48+53+25+37+33+19+77+23+40+16+31+35+65+23+44+114+72+52+15+66+22+20+19+38+62+75+17+27+43+49+120+69+68+123+123+26+86+34+135+164+80+65+56+163)*0,6+(9+43+24+238+34+55+52+106+52+73+69+154+259+69+17+39+37+578+91+587+31+39+30+51+15)*1+360*1)*0,15*2=6 441,360 [A] 
pod propustky - (339*0,6)*0,15*2=61,020 [B] 
pod gabiony ŠDa FR. 0-32 - 0,2*1,4*(10,4+2,4)=3,584 [D] 
pod potrubí od uličních vpustí samostatných DN 200 FR. 0-8 - 42*0,8*0,1=3,360 [E] 
Celkem: A+B+D+E=6 509,324 [C]</t>
  </si>
  <si>
    <t>Rozsah odečet délek dle grafického systému AutoCAD. 
betonové  zajišťující prahy dlažby - beton C 25/30nXF3</t>
  </si>
  <si>
    <t>(1+2+2,1+5+5+3+4+2,5+2,5+2,5+2,5+2,5+2,5+4+2,5+2+2,5+2,5+2,5+6+6+3+3+4+2,5+2,5+2+2+2,5+2+2+2,5+2,5+2,5+2+2+2+2+3+3+3+3+5+4+2,5+2,5+3+3+4+5+2+2+2+2+2+2+2+2+8+2,5+3+3+6+5+2,5+3+3+4+2,5+2+4+4+3+3+2+2+2+2+2+2+2+2+1+1+3,5+3,5+2,5+1,5+1,5+2,2+1,8+1+1+65+56)*0,3*0,5=56,865 [A]</t>
  </si>
  <si>
    <t>46138</t>
  </si>
  <si>
    <t>PATKY ZE ŽELEZOBETONU VČET VÝZTUŽE</t>
  </si>
  <si>
    <t>patky pro zábradlí na gabionu v km 4,02 -  5*1*0,07=0,350 [A]</t>
  </si>
  <si>
    <t>položka zahrnuje: 
- nutné zemní práce (hloubení rýh a pod.) 
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74), 
- povrchovou antikorozní úpravu výztuže, 
- separaci výztuže, 
- osazení měřících zařízení a úpravy pro ně, 
- osazení měřících skříní nebo míst pro měření bludných proudů.</t>
  </si>
  <si>
    <t>výústní objekty potrubí do vodního toku - kámen nad 80 kg 
(110+15+2+6+10+2+10+5+1)*0,35=56,350 [A]</t>
  </si>
  <si>
    <t>(2+3+5+5,5+3+3,5+3+3+4+2+4,5+3,5+13+5+4,5+5+7,5+4+4+3,5+3+3+3+3+5+3+3+3+4+7+10+4+75+4,5+26+4,5+4,5+5+18+15+2,5+3+3+3+3+3+45+19+2+4+5+5+10+9+7+4,5+5,5+4,5+9+21+8+6+5+3+6+5+5+5+5+5+6+13+9+6+2+1)*0,2=110,000 [A] 
OPEVNĚNÍ PATY PRAV. SVAHU DL. 150 M  KM 4,04-4,19 -  0,5M*150M*0,2 =15,000 [B] 
OPEVNĚNÍ PATY PRAV. SVAHU DL. 20 M  KM 3,1-  0,5M*20 M*0,2 =2,000 [D] 
OPEVNĚNÍ LEVO. SVAHU v km 4,1 DL. 65 M a 56 m = (65+56)*1,5*0,2=36,300 [E] 
Celkem: A+B+D+E=163,300 [F]</t>
  </si>
  <si>
    <t>ostatní plochy, boční napojení bet. dlaž. nebo veg. tvárnic. - 2,5+2,3+75=79,800 [A]</t>
  </si>
  <si>
    <t>- pod pojmem *předláždění* se rozumí rozebrání stávající dlažby a pokládka dlažby ze stávajícího dlažebního materiálu (bez dodávky nového) 
- zahrnuje nezbytnou manipulaci s tímto materiálem (nakládání, doprava, složení, očištění) 
- dodání a rozprostření materiálu pro lože a jeho tloušťku předepsanou dokumentací a pro předepsanou výplň spar 
- nutné zemní práce (svahování, úpravu pláně a pod.) 
- nezahrnuje podklad pod dlažbu, vykazuje se samostatně položkami SD 45</t>
  </si>
  <si>
    <t>DODLÁŽDĚNÍ STÁVAJÍCÍCH VCHODŮ NEZPEVNĚNÉ PLOCHY  
0,5+1+1,5+1,5+0,8+2,5+0,8=8,600 [A] 
14+4=18,000 [B] 
Celkem: A+B=26,600 [C]</t>
  </si>
  <si>
    <t>ŠDa fr. 0-45 TL. 200 MM 
15100+70+15+12+10+11+9+7+47+65+24+6+24+21+3+9+4+62+62+11+4+11+50+50+65+25+33+40+7+13+82+50+35+28+19+35+30+17+45+60+100+10+10+20+15+17+17+20+15+1+1+2+2+1+5+3+4+3,5+8+5+12+24+4+9+38+(55+21+82+32+77+73+27+90+21+21+36+48+53+25+37+33+19+77+23+40+16+31+35+65+23+44+114+72+52+15+66+22+20+19+38+62+75+17+27+43+49+120+69+68+123+123+26+86+34+135+164+80+65+56+163)*0,6+360*1+(9+43+24+238+34+55+52+106+52+85+69+154+259+69+17+39+37+578+91+587+31+39+30+51+15+86+41)*0,3=19 709,000 [A]</t>
  </si>
  <si>
    <t>MZ fr. 0-45 tl. 200 mm  -  
15100+70+15+12+10+11+9+7+47+65+24+6+24+21+3+9+4+62+62+11+4+11+50+50+65+25+33+40+7+13+82+50+35+28+19+35+30+17+45+60+100+10+10+20+15+17+17+20+15 +(55+21+82+32+77+73+27+90+21+21+36+48+53+25+37+33+19+77+23+40+16+31+35+65+23+44+114+72+52+15+66+22+20+19+38+62+75+17+27+43+49+120+69+68+123+123+26+86+34+135+164+80+65+56+163)*0,6+(9+43+24+238+34+55+52+106+52+73+69+154+259+69+17+39+37+578+91+587+31+39+30+51+15)*1+360*1=21 471,200 [A]</t>
  </si>
  <si>
    <t>tl. 100 mm, š 0,5m, ŠD fr. 0/32 
(55+21+82+32+77+73+27+90+21+21+36+48+41+25+37+33+19+77+23+40+16+31+35+65+23+44+114+72+52+15+66+22+20+19+38+62+75+17+27+43+49+120+69+68+123+123+26+34+135+164)*0,5+1,5*80+1,5*65+56*1,5+163*1,5+52+50+9=1 979,500 [A]</t>
  </si>
  <si>
    <t>PS-C 0,4 KG/M2 
15100+70+15+12+10+11+9+7+47+65+24+6+24+21+3+9+4+62+62+11+4+11+50+50+65+25+33+40+7+13+82+50+35+28+19+35+30+17+45+60+100+10+10+20+15+17+17+20+15+8+5+12+24+4+9+38+(55+21+82+32+77+73+27+90+21+21+36+48+53+25+37+33+19+77+23+40+16+31+35+65+23+44+114+72+52+15+66+22+20+19+38+62+75+17+27+43+49+120+69+68+123+123+26+86+34+135+164+80+65+56+163)*0,1=16 905,700 [A]</t>
  </si>
  <si>
    <t>ACO 11+; 50/70 TL. 40 MM 
15100+70+15+12+10+11+9+7+47+65+24+6+24+21+3+9+4+62+62+11+4+11+50+50+65+25+33+40+7+13+82+50+35+28+19+35+30+17+45+60+100+10+10+20+15+17+17+20+15+8+5+12+24+4+9+38+(9+43+24+238+34+55+52+106+52+85+69+154+259+69+17+39+37+578+91+587+31+39+30+51+15+86+41)*0,3=17 462,300 [A]</t>
  </si>
  <si>
    <t>ACP 16+; 50/70 TL. 70 MM 
15100+70+15+12+10+11+9+7+47+65+24+6+24+21+3+9+4+62+62+11+4+11+50+50+65+25+33+40+7+13+82+50+35+28+19+35+30+17+45+60+100+10+10+20+15+17+17+20+15+8+5+12+24+4+9+38+(55+21+82+32+77+73+27+90+21+21+36+48+53+25+37+33+19+77+23+40+16+31+35+65+23+44+114+72+52+15+66+22+20+19+38+62+75+17+27+43+49+120+69+68+123+123+26+86+34+135+164+80+65+56+163)*0,1+(9+43+24+238+34+55+52+106+52+85+69+154+259+69+17+39+37+578+91+587+31+39+30+51+15+86+41)*0,3=17 773,000 [A]</t>
  </si>
  <si>
    <t>58221</t>
  </si>
  <si>
    <t>DLÁŽDĚNÉ KRYTY Z DROBNÝCH KOSTEK DO LOŽE Z KAMENIVA</t>
  </si>
  <si>
    <t>LOŽE DRCENÉ KAMENIVO FR. 4-8 MM TL. 40 MM  
dodláždění k vjezdům - 7+5=12,000 [A]</t>
  </si>
  <si>
    <t>Rozsah odečet ploch dle grafického systému AutoCAD. 
DODLÁŽDĚNÍ STÁVAJÍCÍCH VCHODŮ</t>
  </si>
  <si>
    <t>DODLÁŽDĚNÍ STÁVAJÍCÍCH VCHODŮ 
0,5+1+1,5+1,5+0,8+2,5+0,8=8,600 [A]</t>
  </si>
  <si>
    <t>587201</t>
  </si>
  <si>
    <t>PŘEDLÁŽDĚNÍ KRYTU Z VELKÝCH KOSTEK</t>
  </si>
  <si>
    <t>km 3,528 - obnova pod. propustku - 3,5 =3,500 [A]</t>
  </si>
  <si>
    <t>žb. čela propustků</t>
  </si>
  <si>
    <t>celkem podél vodorovné pracovní spáry základu a dříku - (3,5+3,5+3+4,5+4,5+5+4,5)*0,5*2=28,500 [F] 
izolace dříku 
KM 3,431 - 1*3,5=3,500 [A] 
KM 3,452 - 1,06*3,5+1,06*3=6,890 [B] 
KM 3,460 - 1,06*4,5+1,06*4,5=9,540 [C] 
KM 4,271 - 3*5=15,000 [D] 
KM 4,934 - 1,17*4,5=5,265 [E] 
Celkem: F+A+B+C+D+E=68,695 [G]</t>
  </si>
  <si>
    <t>Ochrana izolace z geotextílie 500 g/m2 - ochrana izolace dříku - příčné propustky 
KM 3,452 - 1,06*3,5+1,06*3=6,890 [B] 
KM 3,460 - 1,06*4,5+1,06*4,5=9,540 [C] 
KM 4,271 - 3*5=15,000 [D] 
KM 4,934 - 1,17*4,5=5,265 [E] 
gabiony - 10*1+2*2=14,000 [G] 
Celkem: A+B+C+D+E+G=</t>
  </si>
  <si>
    <t>nátěr říms 
KM 3,431 - 1,1*3,5+0,14*2=4,130 [A] 
KM 3,452 - 1,1*3,5+0,14*2+1,1*3+0,14*2=7,710 [B] 
KM 3,460 - 1,1*4,5*2+0,14*4=10,460 [C] 
KM 4,271 - 1,2*5+0,18*2=6,360 [D] 
KM 4,934 - 1,1*4,5 + 0,14*2=5,230 [E] 
Celkem: A+B+C+D+E=33,890 [F]</t>
  </si>
  <si>
    <t>celkem římsy 0,5 * (3,5+3,5+3+4,5+4,5+5+4,5)=14,250 [A]</t>
  </si>
  <si>
    <t>NÁTĚR PENETRAČNÍ POLYMEROVÝ 
celkem římsy - 0,1*(3,5+3,5+3+4,5+4,5+5+4,5)=2,850 [A]</t>
  </si>
  <si>
    <t>potrubí od uličních vpustí samostatných 
km 2,005 - 6 m =6,000 [A] 
2,560 - 1 =1,000 [B] 
2,595 - 2,5=2,500 [C] 
2,840 - 2*1=2,000 [D] 
3,438 - 2=2,000 [E] 
3,815 - 5=5,000 [F] 
4,042 - 10=10,000 [G] 
4,07 -7,5=7,500 [H] 
2,93 - 6 =6,000 [J] 
Celkem: A+B+C+D+E+F+G+H+J=42,000 [I]</t>
  </si>
  <si>
    <t>87645</t>
  </si>
  <si>
    <t>CHRÁNIČKY Z TRUB PLASTOVÝCH DN DO 300MM</t>
  </si>
  <si>
    <t>pro patky pro zábradlí na gabionu - 1*5=5,000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</si>
  <si>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 včetně případně předepsaného utěsnění konců chrániček 
- položky platí pro práce prováděné v prostoru zapaženém i nezapaženém a i v kolektorech, chráničkách</t>
  </si>
  <si>
    <t>894146</t>
  </si>
  <si>
    <t>ŠACHTY KANALIZAČNÍ Z BETON DÍLCŮ NA POTRUBÍ DN DO 400MM</t>
  </si>
  <si>
    <t>PŘÍČNÝ PROPUSTEK V KM 2,828 1=1,000 [A]</t>
  </si>
  <si>
    <t>894446</t>
  </si>
  <si>
    <t>ŠACHTY KANAL ZE ŽELEZOBET VČET VÝZT NA POTRUBÍ DN DO 400MM</t>
  </si>
  <si>
    <t>1X1X2 M 
1=1,000 [A]</t>
  </si>
  <si>
    <t>položka zahrnuje: 
- poklopy s rámem, mříže s rámem, stupadla, žebříky, stropy z bet. dílců a pod. 
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 
- předepsané podkladní konstrukce</t>
  </si>
  <si>
    <t>24=24,000 [A]</t>
  </si>
  <si>
    <t>celkem 60 ks=60,000 [A]</t>
  </si>
  <si>
    <t>HV 1500/900  
celkem 16 ks=16,000 [A]</t>
  </si>
  <si>
    <t>897625</t>
  </si>
  <si>
    <t>VPUSŤ ŠTĚRBINOVÝCH ŽLABŮ Z BETON DÍLCŮ SV. ŠÍŘKY DO 300MM</t>
  </si>
  <si>
    <t>89914</t>
  </si>
  <si>
    <t>ŠACHTOVÉ BETONOVÉ SKRUŽE SAMOSTATNÉ</t>
  </si>
  <si>
    <t>pro výškovou úpravu bet. poklopu studny z betonových skruží v km 4,180 
1=1,000 [A]</t>
  </si>
  <si>
    <t>- Položka zahrnuje veškerý materiál, výrobky a polotovary, včetně mimostaveništní a vnitrostaveništní dopravy (rovněž přesuny), včetně naložení a složení,případně s uložením.</t>
  </si>
  <si>
    <t>výšková úprava bet. poklopu studny z betonových skruží v km 4,180 
1=1,000 [A] 
Výšková úprava poklopů splaškové kanalizace 
46=46,000 [B] 
Celkem: A+B=47,000 [C]</t>
  </si>
  <si>
    <t>obetonování trub - C20/25nXF3 
PŘÍČNÉ PROPUSTKY - ŽB hrdlové trouby 
KM 3,810 2XDN 300 DL. 12,1*0,35=4,235 [B] 
KM 3,431 DN 400 DL. 9,175*0,2=1,835 [C] 
KM 3,452 DN 500 DL. 11,80*0,3=3,540 [D] 
KM 3,460 2XDN 500 DL. 6,60*0,6=3,960 [E] 
KM 4,934 DN 500 DL. 8,2*0,3=2,460 [F] 
KM 5,124 DN 500 DL. 8,75*0,3=2,625 [G] 
"KM 4,815 - DN 600 11,36 *0,3=3,408 [H] 
KM 4,271 - DN 800 11,44 *0,45=5,148 [I] 
obetonování trub, suchá směs - C 12/15-S1 
PŘÍČNÉ PROPUSTKY - TROUBY PVC-U 
KM 2,535 DN 400 DL. 7,35*0,12=0,882 [J] 
KM 2,579 DN 400 DL. 7,35*0,12=0,882 [A] 
KM 2,616 DN 400 DL. 9,1*0,12=1,092 [K] 
KM 2,788 DN 400 DL. 9,8*0,12=1,176 [AK] 
KM 2,807 DN 400 DL. 7,57*0,12=0,908 [L] 
KM 2,824 DN 400 DL. 7,63*0,12=0,916 [M] 
KM 2,828 DN 400 DL. 8,6*0,12=1,032 [AL] 
KM 3,595 DN 400 DL. (5,5+1,65)*0,12=0,858 [N] 
PODÉLNÉ PROPUSTKY - TROUBY PVC-U 
KM 2,316 DN 300 DL. 6,5*0,1=0,650 [O] 
KM 2,340 DN 300 DL. 7,0*0,1=0,700 [P] 
KM 3,022 DN 300 DL. 10,5*0,1=1,050 [Q] 
KM 3,040 DN 300 DL. 3*0,1=0,300 [R] 
KM 3,068 DN 300 DL. 5,5*0,1=0,550 [S] 
KM 3,211 DN 300 DL. 9*0,1=0,900 [T] 
KM 3,244 DN 300 DL. 9,35*0,1=0,935 [U] 
KM 3,425 DN 300 DL. 7,5*0,1=0,750 [V] 
KM 3,725 DN 300 DL. 5*0,1=0,500 [W] 
KM 3,76 DN 300 DL. 7,60*0,1=0,760 [X] 
KM 2,685 DN 400 DL. 11*0,12=1,320 [Y] 
KM 3,545 DN 400 DL. 11*0,12=1,320 [Z] 
KM 3,890 DN 400 DL. 10*0,12=1,200 [AA] 
KM 3,922 DN 400 DL. 12,30*0,12=1,476 [AB] 
KM 4,615 DN 400 DL. 5,25*0,12=0,630 [AC] 
KM 4,672 DN 400 DL. 5,75*0,12=0,690 [AD] 
KM 4,972 DN 400 DL. 8,87*0,12=1,064 [AE] 
KM 5,008 DN 400 DL. 8,20*0,12=0,984 [AF] 
KM 5,055 DN 400 DL. 7,80*0,12=0,936 [AG] 
KM 5,084 DN 400 DL. 9,0*0,12=1,080 [AH] 
KM 5,118 DN 400 DL. 6,9*0,12=0,828 [AI] 
KM 4,534 DN 600 DL. 15,66 *0,3=4,698 [AM] 
Celkem: B+C+D+E+F+G+H+I+J+A+K+L+M+N+O+P+Q+R+S+T+U+V+W+X+Y+Z+AA+AB+AC+AD+AE+AF+AG+AH+AI+AK+AL+AM=58,278 [AJ]</t>
  </si>
  <si>
    <t>PŘÍČNÉ PROPUSTKY  
KM 3,431 - 3=3,000 [A] 
KM 3,452 - 2,5+3=5,500 [B] 
KM 3,460 - 4+4=8,000 [C] 
KM 4,934 - 4=4,000 [D] 
Celkem: A+B+C+D=20,500 [E]</t>
  </si>
  <si>
    <t>na gabionu v km 4,02 = 8=8,000 [A]</t>
  </si>
  <si>
    <t>položka zahrnuje: 
dodání zábradlí včetně předepsané povrchové úpravy 
kotvení sloupků, t.j. kotevní desky, šrouby z nerez oceli, vrty a zálivku, pokud zadávací dokumentace nestanoví jinak 
případné nivelační hmoty pod kotevní desky</t>
  </si>
  <si>
    <t>JSAM-2/H1  
76,66+64,66+56,66+162,66=360,640 [A]</t>
  </si>
  <si>
    <t>"vč. Odvozu a uložení na dodavatelem definovanou skládku a odkup dodavatelem za cenu šrotu dle 
ZOP"</t>
  </si>
  <si>
    <t>stávající svodidla - (80+24)/4 m=26,000 [A]</t>
  </si>
  <si>
    <t>91228</t>
  </si>
  <si>
    <t>SMĚROVÉ SLOUPKY Z PLAST HMOT VČETNĚ ODRAZNÉHO PÁSKU</t>
  </si>
  <si>
    <t>Flexibilní silniční směrový sloupek „F“ 
4=4,000 [A]  
obnova stávajících 18 =18,000 [B] 
Celkem: A+B=22,000 [C]</t>
  </si>
  <si>
    <t>položka zahrnuje: 
- dodání a osazení sloupku včetně nutných zemních prací 
- vnitrostaveništní a mimostaveništní doprava 
- odrazky plastové nebo z retroreflexní fólie</t>
  </si>
  <si>
    <t>912283</t>
  </si>
  <si>
    <t>SMĚROVÉ SLOUPKY Z PLAST HMOT - DEMONTÁŽ A ODVOZ</t>
  </si>
  <si>
    <t>18=18,000 [A]</t>
  </si>
  <si>
    <t>položka zahrnuje demontáž stávajícího sloupku, jeho odvoz do skladu nebo na skládku</t>
  </si>
  <si>
    <t>stávající svodidla - (80+24)/2 m=52,000 [A]</t>
  </si>
  <si>
    <t>IP5+E3a, P2+E2d, P2, P2+E2b, A22+E13, P2+E2b, A12, P2, A22+E13, A12, P2, P2+E2d, P2+E2d, IZ4a, IZ4a 
23=23,000 [A]</t>
  </si>
  <si>
    <t>IP6, IP6, IP5+E3a, P2+E2d, P2, P2+E2b, A22+E13, P2+E2b, A12, P2, A22+E13, A12, P2, P2+E2d, P2+E2d, IZ4a, IZ4a 
25=25,000 [A]</t>
  </si>
  <si>
    <t>15 ks=15,000 [A]</t>
  </si>
  <si>
    <t>17 ks=17,000 [A]</t>
  </si>
  <si>
    <t>V7a 
9 M2 =9,000 [A]</t>
  </si>
  <si>
    <t>V7a 
9 M2=9,000 [A]</t>
  </si>
  <si>
    <t>nahrazení stávajících proužků 
0,25*17=4,250 [A]</t>
  </si>
  <si>
    <t>stávajicí bet. proužky 
0,25*17=4,250 [A]</t>
  </si>
  <si>
    <t>OBRUBNÍK BETONOVÝ ZÁHONOVÝ (500/200/50) 
2,5+2,5+0,8+0,8+1,25+0,8+1+1,3+1,4+1,15+0,65+0,65+2+2+2+1,3+1,3+1,3+0,5+3+3+1,2+0,8+0,8+1=35,000 [A]</t>
  </si>
  <si>
    <t>obruby 150/250/1000 
hrana vozovky - 129+35+87+35=286,000 [A] 
opěra žul. proužku - 9+43+24+238+34+55+52+106+52+85+69+154+259+69+17+39+37+578+91+587+31+39+30+51+86+41=2 876,000 [B] 
sjezdy a boční napojení - 5,75+5+3,7+5+5+1,5+1+3,5+2,5+9+1,5+4+6+4+7,5+3,7+1,8+4,5+2,75+3,5+6,15+3+15+3+26+2+3,4+3,9+7,5+5+3,9+6+6+7+5=184,050 [F] 
přejezdný rigol - 22+7=-15,000 [E]] 
nájezdový obrubník 150/150/1000 
sjezdy - (5+5+9+3,5+9+1,5+4+6+7,5+6+3,5+6,15+3,4+3,9+6,6+6+6+7+5)*2=316,100 [G] 
Celkem: A+B+F+E+G=3 647,150 [H]</t>
  </si>
  <si>
    <t>91781</t>
  </si>
  <si>
    <t>VÝŠKOVÁ ÚPRAVA OBRUBNÍKŮ BETONOVÝCH</t>
  </si>
  <si>
    <t>km 3,528 - obnova pod. propustku - 2*3 m =6,000 [A] 
boční napojení 14=14,000 [B] 
Celkem: A+B=20,000 [C]</t>
  </si>
  <si>
    <t>Položka výšková úprava obrub zahrnuje jejich vytrhání, očištění, manipulaci, nové betonové lože a osazení. Případné nutné doplnění novými obrubami se uvede v položkách 9172 až 9177.</t>
  </si>
  <si>
    <t>PŘÍČNÉ PROPUSTKY - ŽB. HRDLOVÉ TROUBY 
KM 3,810 2XDN 300 DL. 12,1  2*12,1=24,200 [A] 
PODÉLNÉ PROPUSTKY - TROUBA PVC-U, PLNOSTĚNNÁ HLADKÁ KONSTRUKCE, SN16 
KM 2,316 DN 300 DL. 6,5=6,500 [B] 
KM 2,340 DN 300 DL. 7,0=7,000 [C] 
KM 3,022 DN 300 DL. 10,5=10,500 [D] 
KM 3,040 DN 300 DL. 3=3,000 [E] 
KM 3,068 DN 300 DL. 5,5=5,500 [F] 
KM 3,211 DN 300 DL. 9=9,000 [G] 
KM 3,244 DN 300 DL. 9,35=9,350 [H] 
KM 3,425 DN 300 DL. 7,5=7,500 [I] 
KM 3,725 DN 300 DL. 5=5,000 [J] 
KM 3,76 DN 300 DL. 7,60=7,600 [K] 
Celkem: A+B+C+D+E+F+G+H+I+J+K=95,150 [L]</t>
  </si>
  <si>
    <t>PŘÍČNÉ PROPUSTKY - TROUBA PVC-U, PLNOSTĚNNÁ HLADKÁ KONSTRUKCE, SN16 
KM 2,535 DN 400 DL. 7,35=7,350 [A] 
KM 2,579 DN 400 DL. 7,35=7,350 [B] 
KM 2,616 DN 400 DL. 9,1=9,100 [C] 
KM 2,788 DN 400 DL. 9,8=9,800 [T] 
KM 2,807 DN 400 DL. 7,57=7,570 [D] 
KM 2,824 DN 400 DL. 7,63=7,630 [E] 
KM 2,828 DN 400 DL. 8,6=8,600 [U] 
KM 3,595 DN 400 DL. 5,5+1,65=7,150 [F] 
PŘÍČNÉ PROPUSTKY - ŽB. HRDLOVÉ TROUBY 
KM 3,431 DN 400 DL. 9,175=9,175 [G] 
PODÉLNÉ PROPUSTKY - TROUBA PVC-U, PLNOSTĚNNÁ HLADKÁ KONSTRUKCE, SN16 
KM 2,685 DN 400 DL. 11=11,000 [H] 
KM 3,545 DN 400 DL. 11=11,000 [I] 
KM 3,890 DN 400 DL. 10=10,000 [J] 
KM 3,922 DN 400 DL. 12,30=12,300 [K] 
KM 4,615 DN 400 DL. 5,25=5,250 [L] 
KM 4,672 DN 400 DL. 5,75=5,750 [M] 
KM 4,972 DN 400 DL. 8,87=8,870 [N] 
KM 5,008 DN 400 DL. 8,20=8,200 [O] 
KM 5,055 DN 400 DL. 7,80=7,800 [P] 
KM 5,084 DN 400 DL. 9,0=9,000 [Q] 
KM 5,118 DN 400 DL. 6,9=6,900 [R] 
Celkem: A+B+C+D+E+F+G+H+I+J+K+L+M+N+O+P+Q+R+T+U=169,795 [S]</t>
  </si>
  <si>
    <t>PŘÍČNÉ PROPUSTKY - ŽB. HRDLOVÉ TROUBY 
KM 3,452 DN 500 DL. 11,80=11,800 [A] 
KM 3,460 2XDN 500 DL. 6,60=6,600 [B] 
KM 4,934 DN 500 DL. 8,2=8,200 [C] 
KM 5,124 DN 500 DL. 8,75=8,750 [D] 
Celkem: A+B+C+D=35,350 [E]</t>
  </si>
  <si>
    <t>PODÉLNÉ PROPUSTKY - TROUBA PVC-U, PLNOSTĚNNÁ HLADKÁ KONSTRUKCE, SN16 
km 4,534 - 15,66=15,660 [B] 
PŘÍČNÉ PROPUSTKY - ŽB. HRDLOVÉ TROUBY 
KM 4,815 - 11,36=11,360 [A] 
Celkem: B+A=27,020 [C]</t>
  </si>
  <si>
    <t>PŘÍČNÉ PROPUSTKY - ŽB. HRDLOVÉ TROUBY 
KM 4,271 - 11,44=11,440 [A]</t>
  </si>
  <si>
    <t>6+11+17+8+12+14+32+41+12+8+4=165,000 [A]</t>
  </si>
  <si>
    <t>SPÁRY MEZI NOVÝM A STÁVAJÍCM ASFALTEM, MEZI ETAPAMI, V OSE VOZOVKY - (3048+5,5*5+22+22+8+12+21+7+7+14+10+18+20+5+7,5+9,2+12,8+8+3+4+15,5+10,5+20+47+15+12+16+3,5+7+9,5+5+7+6+6+4+7+7,5+4+3,4+3,0+6,15+3,5+2,75+9,4+2+3,7+6,5+5,5+4+1,5+9+2,5+3,5+9+5+5+3,7+5,8)*0,01*0,04=1,433 [A] 
napojení sjezdů a místních komuikací - (5+5+9+3,5+9+1,5+4+6+7,5+6+3,5+6,15+3,4+3,9+6,6+6+6+7+5+22+21+15+8+18+25+35+8+10+8+9,5+13+8+13+19)*0,01*0,04=0,156 [B] 
Celkem: A+B=1,589 [C]</t>
  </si>
  <si>
    <t>KM 3,485 
1=1,000 [A]</t>
  </si>
  <si>
    <t>OBNOVA RIGOLU, ŽLABOVKY 0,56 M - 55+21+82+32+77+73+27+90+21+21+36+48+41+25+37+33+19+77+23+40+16+31+35+65+23+44+114+72+52+15+66+22+20+25+51+22+5+6=1 562,000 [A]</t>
  </si>
  <si>
    <t>935213</t>
  </si>
  <si>
    <t>PŘEDLÁŽDĚNÍ ŽLABŮ Z TVÁRNIC ŠÍŘ DO 600MM</t>
  </si>
  <si>
    <t>OCHRANA PLYNOVODU OTOČENÝMI STÁV. ŽLABOVKAMI POD ZÁSYPEM RIGOLU - KM 2,32 - DL. 30 M</t>
  </si>
  <si>
    <t>30=30,000 [A]</t>
  </si>
  <si>
    <t>- pod pojmem *předláždění* se rozumí rozebrání stávající dlažby a pokládka dlažby ze stávajícího dlažebního materiálu (bez dodávky nového) 
- zahrnuje nezbytnou manipulaci s tímto materiálem (nakládání, doprava, složení, očištění) 
- dodání a rozprostření materiálu pro lože a jeho tloušťku předepsanou dokumentací a pro předepsanou výplň spar</t>
  </si>
  <si>
    <t>Odvodňovací žlab z betou vyztuženého vlákny s rámem z pozinkované oceli, až do třídy F 900 - 1000/390/415</t>
  </si>
  <si>
    <t>10,5+22+7+8=47,500 [A]</t>
  </si>
  <si>
    <t>oc. Svodnice 120/110 - 7+7,5+5+7+9=35,500 [A]</t>
  </si>
  <si>
    <t>ODVODŇOVACÍ PROUŽEK ZE ŽULOVÝCH KOSTEK - (9+43+24+238+34+55+52+106+52+85+69+154+259+69+17+39+37+578+91+587+31+39+30+51+15+86+41)*0,3=867,300 [A]</t>
  </si>
  <si>
    <t>935822</t>
  </si>
  <si>
    <t>ŽLABY A RIGOLY DLÁŽDĚNÉ Z KOSTEK VELKÝCH DO BETONU TL 100MM</t>
  </si>
  <si>
    <t>km 2,842 - PŘEJEZDNÝ RIGOL - 12=12,000 [A] 
km 2,480 - PŘEJEZDNÝ RIGOL - 29=29,000 [B] 
Celkem: A+B=41,000 [C]</t>
  </si>
  <si>
    <t>položka zahrnuje: 
- dodání a uložení předepsaného dlažebního materiálu v požadované kvalitě do předepsaného tvaru a v předepsané šířce 
- dodání a rozprostření lože z předepsaného materiálu v předepsané tloušťce a šířce 
- úravu napojení a ukončení 
- vnitrostaveništní i mimostaveništní dopravu 
- měří se vydlážděná plocha.</t>
  </si>
  <si>
    <t>stávající kamenné rovnaniny a patníky podél komunikace - (12+13+7+11)*0,5*1+66*0,2*0,2*1,5=25,460 [A]</t>
  </si>
  <si>
    <t>kam. desk. propustek v km  4,02 (historický náhon) - 7,5*0,5*1,5*2+1,50*0,35*7,5+2*0,35*7,5=20,438 [A] 
stávající čela propustků - 0,3*1,3*1,2*13+0,4*1,5*1,4*12+0,5*2*1,5*4=22,164 [B] 
Celkem: A+B=42,602 [C]</t>
  </si>
  <si>
    <t>1,2*0,65*2=1,560 [A]</t>
  </si>
  <si>
    <t>stávající čela  propustků - 0,3*1,3*1,2*6+0,4*1,5*1,4*6+0,5*2*1,5*1=9,348 [A] 
podkladní beton propustků - 0,5*0,1*(8+7+5+4+5+1,5+10,5+10+7+23+15+9+1,5+5+8,5+5,5+1,5+10+4+7+9+10,5+3,5+4+8)+0,6*0,15*(48+14+9+8,5+8,5+8,5+7+10,5+8,5+8,5+10,5+8,5+6,5+7,5+17,5+7,5+6,5+7,5+5,5+6+13+6,5+6,5)+0,7*0,15*11+0,75*0,15*(13,5+12+10,5+7+7,5)=37,631 [B] 
Celkem: A+B=46,979 [C]</t>
  </si>
  <si>
    <t>122</t>
  </si>
  <si>
    <t>stávající čela  propustků - 0,3*1,3*1,2*6+0,4*1,5*1,4*5+0,5*2*1,5*1=8,508 [A] 
stávající šachta propustku v km 4,271 - 1,25m2*2,6=3,250 [B] 
Celkem: A+B=11,758 [C]</t>
  </si>
  <si>
    <t>123</t>
  </si>
  <si>
    <t>96656</t>
  </si>
  <si>
    <t>ODSTRANĚNÍ ŽLABŮ Z DÍLCŮ (VČET ŠTĚRBINOVÝCH) ŠÍŘKY 400MM</t>
  </si>
  <si>
    <t>OBNOVA ŽLABU V KM 2,93 - 10,5 M=10,500 [A]</t>
  </si>
  <si>
    <t>- zahrnuje vybourání žlabů včetně podkladních vrstev a eventuelních mříží 
- zahrnuje veškerou manipulaci s vybouranou sutí a hmotami včetně uložení na skládku 
- nezahrnuje poplatek za skládku, vykáže se v samostatné položce 014** (s výjimkou malého množství bouraného materiálu, kde je možné poplatek zahrnout do jednotkové ceny bourání – tento fakt musí být uveden v doplňujícím textu k položce)</t>
  </si>
  <si>
    <t>124</t>
  </si>
  <si>
    <t>125</t>
  </si>
  <si>
    <t>126</t>
  </si>
  <si>
    <t>OTVOR DO UV NEBO RŠ PRO ZAÚSTĚNÍ TRATIVODU - 0,2*0,2*0,15*116=0,696 [A]</t>
  </si>
  <si>
    <t>127</t>
  </si>
  <si>
    <t>bet. tr. příčných propustků - 8=8,000 [A] 
bet. tr. podélných propustků - 7+5+4+5+1,5+10,5+10+7+23+15+9+1,5+5+8,5+5,5+1,5+10+4+7+9+10,5+3,5+4=167,000 [B] 
Celkem: A+B=175,000 [C]</t>
  </si>
  <si>
    <t>128</t>
  </si>
  <si>
    <t>Rozsah odečet délek dle grafického systému AutoCAD. 
"vč. Odvozu a uložení na dodavatelem definovanou skládku a odkup dodavatelem za cenu šrotu dle ZOP"</t>
  </si>
  <si>
    <t>129</t>
  </si>
  <si>
    <t>bet. tr. příčných propustků - 48+14+9+8,5+8,5+8,5+7+10,5+8,5+8,5+10,5+8,5=150,000 [A] 
bet. tr. podélných propustků - 6,5+7,5+17,5+7,5+6,5+7,5+5,5=58,500 [B] 
Celkem: A+B=208,500 [C]</t>
  </si>
  <si>
    <t>130</t>
  </si>
  <si>
    <t>"vč. odvozu a uložení na dodavatelem definovanou skládku a odkup dodavatelem za cenu šrotu dle ZOP" 
Rozsah odečet délek dle grafického systému AutoCAD.</t>
  </si>
  <si>
    <t>oc. tr. příčných propustků - 6=6,000 [A]</t>
  </si>
  <si>
    <t>131</t>
  </si>
  <si>
    <t>b</t>
  </si>
  <si>
    <t>vč. odvozu a uložení na dodavatelem definovanou skládku 
Rozsah odečet délek dle grafického systému AutoCAD.</t>
  </si>
  <si>
    <t>plast. tr. příčných propustků - 13+6,5=19,500 [A] 
plast. tr. podélných propustků - 6,5=6,500 [B] 
Celkem: A+B=26,000 [C]</t>
  </si>
  <si>
    <t>132</t>
  </si>
  <si>
    <t>vč. odvozu na trvalou skládku v dodavatelem definované vzdálenosti 
Rozsah odečet délek dle grafického systému AutoCAD.</t>
  </si>
  <si>
    <t>bet. tr. příčných propustků - 11=11,000 [A]</t>
  </si>
  <si>
    <t>133</t>
  </si>
  <si>
    <t>stávající bet. tr. příčných propustků  -  13,5+12+10,5+7=43,000 [A] 
stávající bet. tr. podélných propustků  -  7,5=7,500 [B] 
Celkem: A+B=50,500 [C]</t>
  </si>
  <si>
    <t>SO 103</t>
  </si>
  <si>
    <t>CHODNÍKY PODÉL SILNICE III/35724 - BOROVÁ</t>
  </si>
  <si>
    <t>poplatky za uložení zemin a přebytků výkopku-skládka dle zadávacích podmínek v režii dodavatele s poplatkem a evidencí 
zeminy</t>
  </si>
  <si>
    <t>pol.č. 11130 -  1003*0,1*1,9=190,570 [A] 
pol.č. 12383 -  50,3*1,9=95,570 [B] 
pol.č. 13273 -  59,7*1,9=113,430 [C] 
Celkem: A+B+C=399,570 [D]</t>
  </si>
  <si>
    <t>pol.č. 11318 -  0,48*2,5=1,200 [A] 
pol.č. 11315 -  0,7*2,5=1,750 [B] 
pol.č. 11328 -  22*0,05*2,5=2,750 [C] 
pol.č. 11352 -  97*0,04*2,5=9,700 [D] 
pol.č. 96614 -  (0,1*21+0,2*2,5+0,2*0,4*0,6*8+0,4*0,4*0,8*3)*2,5=8,420 [E] 
pol.č. 96615 -  2*0,4*0,4*2*2,5=1,600 [F] 
pol.č. 966245 - ((12+4)*0,12)*2,5=4,800 [G] 
pol.č. 966246 - 1,5*0,16*2,5=0,600 [H] 
pol.č. 966257 - 8,5*0,19*2,5=4,038 [I] 
Celkem: A+B+C+D+E+F+G+H+I=34,858 [J]</t>
  </si>
  <si>
    <t>pol.č.11313 - 33*0,05*2,2=3,630 [A]</t>
  </si>
  <si>
    <t>cena za vypracování RDS SO 103 (REALIZAČNÍ DOKUMENTACE STAVBY) dle všeobecných obchodních podmínek objednatele</t>
  </si>
  <si>
    <t>cena za vypracování DSPS SO 103 (dokumentace skutečného provedení stavby) dle všeobecných obchodních podmínek objednatele</t>
  </si>
  <si>
    <t>Fotodokumentace SO 103 v průběhu realizace stavby v maximálně týdenním cyklu. Vše včetně předání v el. podobě a tištěné podobě dle požadavku objednatele a SOD.</t>
  </si>
  <si>
    <t>11130</t>
  </si>
  <si>
    <t>SEJMUTÍ DRNU</t>
  </si>
  <si>
    <t>TL. 100 mm  
94+77+339+88+405=1 003,000 [A]</t>
  </si>
  <si>
    <t>včetně vodorovné dopravy  a uložení na skládku</t>
  </si>
  <si>
    <t>vč. odvozu na trvalou skládku v dodavatelem definované vzdálenosti  
Rozsah odečet  délek dle grafického systému AutoCAD.</t>
  </si>
  <si>
    <t>větev A - stávající chodník - 33*0,05=1,650 [A]</t>
  </si>
  <si>
    <t>6*0,1+1*0,1+1*0,1=0,800 [A]</t>
  </si>
  <si>
    <t>(5+3)*0,06=0,480 [A]</t>
  </si>
  <si>
    <t>stáv. Bet. žlabovky - (12+10)*0,6=13,200 [A]</t>
  </si>
  <si>
    <t>32+65=97,000 [A]</t>
  </si>
  <si>
    <t>větev A - 86*0,24=20,640 [A] 
větev B -  0,1*94=9,400 [B] 
větev C -  0,1*31=3,100 [C] 
větev D -  0,2*78=15,600 [D] 
větev H -  60*0,05=3,000 [E] 
větev I -  0,1*18=1,800 [F] 
větev J -  0,14*27=3,780 [G] 
Celkem: A+B+C+D+E+F+G=57,320 [H]</t>
  </si>
  <si>
    <t>pro palisády - 0,45*(4+19+22+11)=25,200 [A] 
pro plotovoou podezdívku - 1,5*23=34,500 [B] 
Celkem: A+B=59,700 [C]</t>
  </si>
  <si>
    <t>celkem uložení na skládkách - pol. Č. 12383 - 50,3 m3 =50,300 [A]  
celkem uložení na skládkách - pol. Č. 13273 - 25,20  m3 =25,200 [B] 
Celkem: A+B=75,500 [C]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</si>
  <si>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</si>
  <si>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17180</t>
  </si>
  <si>
    <t>ULOŽENÍ SYPANINY DO NÁSYPŮ Z NAKUPOVANÝCH MATERIÁLŮ</t>
  </si>
  <si>
    <t>hutněný násyp  
větev B -  0,15*39+0,1*94=15,250 [A] 
větev C -  0,05*16+0,1*31=3,900 [B] 
větev E -  0,7*70+0,44*73+0,1*190+148*0,1=114,920 [C] 
větev F -  0,5*40 +0,1*89=28,900 [D] 
větev G -  0,3*64+0,15*40+0,4*27+0,1*60+0,1*405+16*0,65+1,22*8,5=103,270 [E] 
větev I -  0,35*5+0,1*18=3,550 [F] 
větev J -  0,3*9,5=2,850 [G] 
Celkem: A+B+C+D+E+F+G=272,640 [H]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</si>
  <si>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</si>
  <si>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17380</t>
  </si>
  <si>
    <t>ZEMNÍ KRAJNICE A DOSYPÁVKY Z NAKUPOVANÝCH MATERIÁLŮ</t>
  </si>
  <si>
    <t>větev A - (9+13+12)*0,05=1,700 [A] 
větev B -  47*0,05=2,350 [B] 
větev C -  22*0,05=1,100 [C] 
větev D -  (2+4)*0,05=0,300 [D] 
větev E -  (11+30+40+21+41+49+5+4+2,6+4+7)*0,05=10,730 [E] 
větev F -  40*0,05=2,000 [F] 
větev G -  (15,5+33,5+7+11+47,5+35,5+4+3+3+4,0+3)*0,05=8,350 [G] 
větev H -  31*0,05=1,550 [H] 
větev I -  19*0,05=0,950 [I] 
větev J -  10*0,05=0,500 [J] 
Celkem: A+B+C+D+E+F+G+H+I+J=29,530 [K]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</si>
  <si>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</si>
  <si>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zásyp plotové podezdívky 
1,4*23=32,200 [A]</t>
  </si>
  <si>
    <t>860+167=1 027,000 [A]</t>
  </si>
  <si>
    <t>18231</t>
  </si>
  <si>
    <t>ROZPROSTŘENÍ ORNICE V ROVINĚ V TL DO 0,10M</t>
  </si>
  <si>
    <t>tl. 0,1 m - celkem ohumusování vč. nákupu v  zemníku, natěžení a dopravy na stavbu 
větev A - 16 m2=16,000 [A] 
větev B -  29 m2=29,000 [B] 
větev C -  8 m2=8,000 [C] 
větev E -  145 m2=145,000 [D] 
větev F -  48 m2=48,000 [E] 
větev G -  137 m2=137,000 [F] 
větev I -  32 m2=32,000 [G] 
větev J -  9 m2=9,000 [H] 
Celkem: A+B+C+D+E+F+G+H=424,000 [I]</t>
  </si>
  <si>
    <t>položka zahrnuje:  
nutné přemístění ornice z dočasných skládek vzdálených do 50m  
rozprostření ornice v předepsané tloušťce v rovině a ve svahu do 1:5</t>
  </si>
  <si>
    <t>větev A - 16 m2=16,000 [A] 
větev B -  29 m2=29,000 [B] 
větev C -  8 m2=8,000 [C] 
větev E -  145 m2=145,000 [D] 
větev F -  48 m2=48,000 [E] 
větev G -  137 m2=137,000 [F] 
větev I -  32 m2=32,000 [G] 
větev J -  9 m2=9,000 [H] 
Celkem: A+B+C+D+E+F+G+H=424,000 [I]</t>
  </si>
  <si>
    <t>základy palisád  - 0,4 *(4+19+22+11)=22,400 [A]</t>
  </si>
  <si>
    <t>palisády 160x160x1200 mm 
větev E - 4*0,16*0,16*1,2=0,123 [A] 
větev G -  (19+22+11) *0,16*0,16*1,2=1,597 [B] 
Celkem: A+B=1,720 [C]</t>
  </si>
  <si>
    <t>33817B</t>
  </si>
  <si>
    <t>SLOUPKY OHRADNÍ A PLOTOVÉ Z DÍLCŮ KOVOVÝCH  DODATEČNĚ KOTVENÉ</t>
  </si>
  <si>
    <t>nadvýšení / obnova plotové podezdvíky před čp.135</t>
  </si>
  <si>
    <t>12 KS - 1 KS 2 KG VČETNĚ KOTEVNÍCH PRVKŮ/DESEK 
(12*2)/1000=0,024 [A]</t>
  </si>
  <si>
    <t>- dodání a osazení předepsaného sloupku, kotevní desky a spojovacího materiálu  včetně PKO 
- zřízení a výplň kotevních otvorů 
- předepsané podlití kotevních desek</t>
  </si>
  <si>
    <t>34827</t>
  </si>
  <si>
    <t>PLOTOVÉ ZÍDKY Z CIHEL A TVÁRNIC NEPÁLENÝCH</t>
  </si>
  <si>
    <t>1,5*0,2*23=6,900 [A]</t>
  </si>
  <si>
    <t>Položka zahrnuje veškerý materiál, výrobky a polotovary, včetně mimostaveništní a vnitrostaveništní dopravy (rovněž přesuny), včetně naložení a složení, případně s uložením.</t>
  </si>
  <si>
    <t>podkladní beton plotové podezdívky -  C20/25nXF3 
23*0,4*0,1=0,920 [A]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</si>
  <si>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</si>
  <si>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ŠDa fr. 0-32 tl. 150 mm   
větev A - 36+0,6+2 m2=38,600 [A] 
větev B -  34 m2=34,000 [B] 
větev C -  22+1,5 m2=23,500 [C] 
větev D -  76+1,5 m2=77,500 [D] 
větev E -  262,5+1,5+1+4+14+1,5 m2=284,500 [E] 
větev F -  49+1+1,5 m2=51,500 [F] 
větev G -  239+ 1+2+1,8+1,7 m2=245,500 [G] 
větev H -  59+1,2+1 m2=61,200 [H] 
větev I -  21+ 1,5+0,5 m2=23,000 [I] 
větev J -  9+3,6 m2=12,600 [J] 
Celkem: A+B+C+D+E+F+G+H+I+J=851,900 [K]</t>
  </si>
  <si>
    <t>ŠDa fr. 0-32 TL. 200 MM - 
větev A - 8+6,5+6,5 m2=21,000 [A] 
větev B -  18+6+3,5+2,5 m2=30,000 [B] 
větev D -  7+2 m2=9,000 [C] 
větev E -  13+8+5+5+7+ 2,6+2+1,8+2,5+3,5 m2=50,400 [D] 
větev G -  11+3+3+8+10+2,2+1,8+1,8+2+1,8+4+4+1,6+2,2 m2=56,400 [E] 
Celkem: A+B+C+D+E=166,800 [F]</t>
  </si>
  <si>
    <t>LOŽE DRCENÉ KAMENIVO FR. 4-8 MM TL. 30 MM - bet. dlažba šedá 100/200 TL. 60 MM 
větev A - 36 m2=36,000 [A] 
větev B -  34 m2=34,000 [B] 
větev C -  22 m2=22,000 [C] 
větev D -  76 m2=76,000 [D] 
větev E -  262,5 m2=262,500 [E] 
větev F -  49 m2=49,000 [F] 
větev G -  239 m2=239,000 [G] 
větev H -  59 m2=59,000 [H] 
větev I -  21 m2=21,000 [I] 
větev J -  9 m2=9,000 [J] 
Celkem: A+B+C+D+E+F+G+H+I+J=807,500 [K]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</si>
  <si>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</si>
  <si>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582612</t>
  </si>
  <si>
    <t>KRYTY Z BETON DLAŽDIC SE ZÁMKEM ŠEDÝCH TL 80MM DO LOŽE Z KAM</t>
  </si>
  <si>
    <t>bet. dlažba šedá 100/200 TL. 80 MM, LOŽE DRCENÉ KAMENIVO FR. 4-8 MM TL. 40MM 
větev A - 8 m2=8,000 [A] 
větev B -  18+6 m2=24,000 [B] 
větev D -  7 m2=7,000 [C] 
větev E -  13+8+5+5+7 m2=38,000 [D] 
větev G -  11+3+3+8+10+4+4 m2=43,000 [E] 
Celkem: A+B+C+D+E=120,000 [F]</t>
  </si>
  <si>
    <t>582618</t>
  </si>
  <si>
    <t>KRYTY Z BETON DLAŽDIC SE ZÁMKEM ŠEDÝCH RELIÉF TL 80MM DO LOŽE Z KAM</t>
  </si>
  <si>
    <t>bet. vodící linie š. 0,4 m,TL. 80 MM, LOŽE DRCENÉ KAMENIVO FR. 4-8 MM TL. 40 MM   
větev A - 6,5 m2=6,500 [A]</t>
  </si>
  <si>
    <t>58261A</t>
  </si>
  <si>
    <t>KRYTY Z BETON DLAŽDIC SE ZÁMKEM BAREV RELIÉF TL 60MM DO LOŽE Z KAM</t>
  </si>
  <si>
    <t>VAROVNÉ PÁSY ČERVENÉ BARVY, reliéfní dlažba červená 100/200 TL. 60 MM, LOŽE DRCENÉ KAMENIVO FR. 4-8 MM TL. 30 MM   
větev A - 0,6+2 m2=2,600 [A] 
větev C -  1,5 m2=1,500 [B] 
větev D -  1,5 m2=1,500 [C] 
větev E -  1,5+1+1,5 m2=4,000 [D] 
větev F -  1+1,5 m2=2,500 [E] 
větev G -  1+2+1,8+1,7+0,8 m2=7,300 [F] 
větev H -  1,2+1 m2=2,200 [G] 
větev I -  1,5+0,5 m2=2,000 [H] 
větev J -  3,6 m2=3,600 [I] 
Celkem: A+B+C+D+E+F+G+H+I=27,200 [J]</t>
  </si>
  <si>
    <t>58261B</t>
  </si>
  <si>
    <t>KRYTY Z BETON DLAŽDIC SE ZÁMKEM BAREV RELIÉF TL 80MM DO LOŽE Z KAM</t>
  </si>
  <si>
    <t>VAROVNÉ PÁSY ČERVENÉ BARVY, reliéfní dlažba červená 100/200 TL. 80 MM, LOŽE DRCENÉ KAMENIVO FR. 4-8 MM TL. 40 MM   
větev A - 6,5 m2=6,500 [A] 
větev B -  3,5+2,5 m2=6,000 [B] 
větev D -  2 m2=2,000 [C] 
větev E -  2,6+2+1,8+2,5+3,5 m2=12,400 [D] 
větev G - 2,2+1,8+1,8+2+1,8+1,6+2,2 m2=13,400 [E] 
Celkem: A+B+C+D+E=40,300 [F]</t>
  </si>
  <si>
    <t>stávající chodník za plotem - č.p. 135  - 1*1=1,000 [A]</t>
  </si>
  <si>
    <t>711117</t>
  </si>
  <si>
    <t>IZOLACE BĚŽNÝCH KONSTRUKCÍ PROTI ZEMNÍ VLHKOSTI Z PE FÓLIÍ</t>
  </si>
  <si>
    <t>Rozsah odečet délky dle grafického systému AutoCAD.</t>
  </si>
  <si>
    <t>izolace z izolace zdiva nemovitosti nopovou folii  
větev H -  0,5*7 m2=3,500 [A]</t>
  </si>
  <si>
    <t>76793</t>
  </si>
  <si>
    <t>OPLOCENÍ Z RÁMEČKOVÉHO PLETIVA</t>
  </si>
  <si>
    <t>nadvýšení / obnova plotové podezdvíky před čp.135 - výplň dle požadavků majitele - předběžně tahokov či plaňky z imitace dřeva</t>
  </si>
  <si>
    <t>23*1,5=34,500 [A]</t>
  </si>
  <si>
    <t>- položka zahrnuje vedle vlastního pletiva i rámy, rošty, lišty, kování, podpěrné, závěsné, upevňovací prvky, spojovací a těsnící materiál, pomocný materiál, kompletní povrchovou úpravu. 
- nejsou zahrnuty sloupky a vzpěry, které se vykazují v samostatných položkách 338**, není zahrnuta podezdívka (272**) 
- součástí položky je  případně i ostnatý drát, uvažovaná plocha se pak vypočítává po horní hranu drátu.</t>
  </si>
  <si>
    <t>76796</t>
  </si>
  <si>
    <t>VRATA A VRÁTKA</t>
  </si>
  <si>
    <t>nadvýšení / obnova plotové podezdvíky před čp.135 - obnvoa vchodové branky a vjezdové brány dle požadavků majitele</t>
  </si>
  <si>
    <t>1,8*1,2=2,160 [A] 
1,8*3,5=6,300 [B] 
Celkem: A+B=8,460 [C]</t>
  </si>
  <si>
    <t>- položka zahrnuje vedle vlastních vrat a vrátek i rámy, rošty, lišty, kování, podpěrné, závěsné, upevňovací prvky, spojovací a těsnící materiál, pomocný materiál, kompletní povrchovou úpravu, jsou zahrnuty i sloupky včetně kotvení, základové patky a nutných zemních prací. 
- je zahrnuto drobné zasklení nebo jiná předepsaná výplň. 
- součástí položky je  případně i ostnatý drát, uvažovaná plocha se pak vypočítává po horní hranu drátu.</t>
  </si>
  <si>
    <t>OBRUBNÍK BETONOVÝ ZÁHONOVÝ (500/200/50) 
větev A - 9+13+12 m=34,000 [A] 
větev B -  47 m=47,000 [B] 
větev C -  22 m=22,000 [C] 
větev D -  2+4=6,000 [D] 
větev E -  11+30+40+21+41+49+5+4+2,6+4+7=214,600 [E] 
větev F -  40 m=40,000 [F] 
větev G -  15,5+33,5+7+11+47,5+35,5+4+3+3+4,0+3+1,8+1,8+1,4=172,000 [G] 
větev H -  31 m=31,000 [H] 
větev I -  19 m=19,000 [I] 
větev J -  10 m=10,000 [J] 
Celkem: A+B+C+D+E+F+G+H+I+J=595,600 [K]</t>
  </si>
  <si>
    <t>silniční obruby 150/250/100  
větev A -  1,5+15 m=16,500 [A] 
větev H -  43 m=43,000 [B] 
větev I -  15,5 m=15,500 [C] 
větev J -  6 m=6,000 [D] 
Celkem: A+B+C+D=81,000 [E]</t>
  </si>
  <si>
    <t>stávající plotová podezdívka z plotových tvárnic před č.p. 135 
0,1*21+0,2*2,5+0,2*0,4*0,6*8+0,4*0,4*0,8*3=3,368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</si>
  <si>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</si>
  <si>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stávající čela podélných  propustků - 2*0,4*0,4*2=0,640 [A]</t>
  </si>
  <si>
    <t>stávající bet. tr. - 12+4=16,000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</si>
  <si>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</si>
  <si>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stávající bet. tr. -1,5=1,500 [A]</t>
  </si>
  <si>
    <t>stávající ocelové. tr. - 8,5=8,500 [A]</t>
  </si>
  <si>
    <t>SO 104</t>
  </si>
  <si>
    <t>CHODNÍKY PODÉL SILNICE III/35724 - OLDŘIŠ</t>
  </si>
  <si>
    <t>pol.č. 11130 -  375*0,1*1,9=71,250 [A] 
pol.č. 12383 -  125,5*1,9=238,450 [B] 
Celkem: A+B=309,700 [C]</t>
  </si>
  <si>
    <t>pol.č. 11315 -  0,33*2,5=0,825 [A] 
pol.č. 11317 -  3,85*2,5=9,625 [B] 
Celkem: A+B=10,450 [C]</t>
  </si>
  <si>
    <t>"Zahrnuje náklady na veškeré případné nutné ochrany a oprávněně požadovaná opatření vlastníkem dotčené inženýrské sítě a případné další související práce na obnažených nebo jiným způsobem dotčených inženýrských sítích a to včeteně případných výškových či polohových přeložek inženýrských vedení  
Opětovné prověření existence inženýrských sítí. 
Vytyčení, sondy, zajištění před zahájením stavebních prací, po celou dobu výstavby akce."</t>
  </si>
  <si>
    <t>cena za vypracování RDS SO 104 (REALIZAČNÍ DOKUMENTACE STAVBY) dle všeobecných obchodních podmínek objednatele</t>
  </si>
  <si>
    <t>cena za vypracování DSPS SO 104 (dokumentace skutečného provedení stavby) dle všeobecných obchodních podmínek objednatele</t>
  </si>
  <si>
    <t>Fotodokumentace SO 104 v průběhu realizace stavby v maximálně týdenním cyklu. Vše včetně předání v el. podobě a tištěné podobě dle požadavku objednatele a SOD.</t>
  </si>
  <si>
    <t>TL. 100 mm  
108+153+114=375,000 [A]</t>
  </si>
  <si>
    <t>2,2*0,15=0,330 [A]</t>
  </si>
  <si>
    <t>11317</t>
  </si>
  <si>
    <t>ODSTRAN KRYTU ZPEVNĚNÝCH PLOCH Z DLAŽEB KOSTEK</t>
  </si>
  <si>
    <t>35*0,11=3,850 [A]</t>
  </si>
  <si>
    <t>12110</t>
  </si>
  <si>
    <t>SEJMUTÍ ORNICE NEBO LESNÍ PŮDY</t>
  </si>
  <si>
    <t>vč. odvozu na dočasnou a trvalou skládku v dodavatelem definované vzdálenosti  
Rozsah odečet  ploch dle grafického systému AutoCAD.</t>
  </si>
  <si>
    <t>TL. 150 mm 
108+153+114 M2 
(108+153+114)*0,15=56,250 [A]</t>
  </si>
  <si>
    <t>položka zahrnuje sejmutí ornice bez ohledu na tloušťku vrstvy a její vodorovnou dopravu  
nezahrnuje uložení na trvalou skládku</t>
  </si>
  <si>
    <t>0,44*138+177*0,31+76*0,13=125,470 [A]</t>
  </si>
  <si>
    <t>celkem uložení na skládkách - pol. Č. 12383 - 125,5  m3  =125,500 [A] 
celkem uložení na skládkách - pol. Č. 12110 - 56,25 m3  =56,250 [B] 
Celkem: A+B=181,750 [C]</t>
  </si>
  <si>
    <t>0,4*138=55,200 [A]</t>
  </si>
  <si>
    <t>(37+81)*0,15=17,700 [A]</t>
  </si>
  <si>
    <t>159,5+114=273,500 [A]</t>
  </si>
  <si>
    <t>tl. 0,1 m - celkem ohumusování vč. nákupu v  zemníku, natěžení a dopravy na stavbu 
11+10+54+33=108,000 [A]</t>
  </si>
  <si>
    <t>11+10+54+33=108,000 [A]</t>
  </si>
  <si>
    <t>SEPARAČNÍ GEOTEXTILIE NAD VÝMĚNOU PODLOŽÍ 
výměna podloží - bude provedena na základě prohlídky základové spáry a na základě zkoušek prokazující vhodnost či nevhodnost v podloží 
ŠDb FR. 0-63 
114=114,000 [A]</t>
  </si>
  <si>
    <t>výměna podloží - bude provedena na základě prohlídky základové spáry a na základě zkoušek prokazující vhodnost či nevhodnost v podloží 
ŠDa FR. 32-63 
114*2*0,15=34,200 [A]</t>
  </si>
  <si>
    <t>466921</t>
  </si>
  <si>
    <t>DLAŽBY VEGETAČNÍ Z BETONOVÝCH DLAŽDIC NA SUCHO</t>
  </si>
  <si>
    <t>PARKOVACÍ STÁNÍ - ZATRAVŇOVACÍ DLAŽBA BETONOVÁ  600/400 TL. 80 MM 
114 M2=114,000 [A]</t>
  </si>
  <si>
    <t>položka zahrnuje:  
- povrchovou úpravu podkladu  
- zřízení spojovací vrstvy  
- dodávku a uložení předepsaných dlažebních prvků do předepsaného tvaru  
- spárování, těsnění, tmelení a vyplnění spar případně s vyklínováním  
- úprava povrchu pro odvedení srážkové vody  
- výplň otvorů drnem nebo ornicí s osetím, případně kamenivem  
- výplň spar předepsaným materiálem  
- nutné zemní práce (svahování, úpravu pláně a pod.)  
- nezahrnuje podklad pod dlažbu, vykazuje se samostatně položkami SD 45</t>
  </si>
  <si>
    <t>ŠDa fr. 0-32 TL. 150 MM - 
153+6,5=159,500 [A] 
ŠDa fr. 0-45 TL. 150 MM - 
114*2=228,000 [B] 
Celkem: A+B=387,500 [C]</t>
  </si>
  <si>
    <t>LOŽE DRCENÉ KAMENIVO FR. 4-8 MM TL. 30 MM - bet. dlažba šedá 100/200 TL. 60 MM 
81+72=153,000 [A]</t>
  </si>
  <si>
    <t>VAROVNÉ PÁSY ČERVENÉ BARVY, reliéfní dlažba červená 100/200 TL. 60 M, LOŽE DRCENÉ KAMENIVO FR. 4-8 MM TL. 30 MM   
2,5+4=6,500 [A]</t>
  </si>
  <si>
    <t>89911K</t>
  </si>
  <si>
    <t>OCELOVÝ POKLOP D400</t>
  </si>
  <si>
    <t>nahrazení stávajícího poklopu v případě poškození při výškové úpravě 
1=1,000 [A]</t>
  </si>
  <si>
    <t>89911O</t>
  </si>
  <si>
    <t>BETONOVÝ POKLOP D400</t>
  </si>
  <si>
    <t>nahrazení mříže na šachtě v chodníku 
1=1,000 [A]</t>
  </si>
  <si>
    <t>OCELOVÉ TROJMADLOVÉ ZÁBRADLÍ PŘED VÝCHODEM ZE ŠKOLY 
4=4,000 [A]</t>
  </si>
  <si>
    <t>9111A3</t>
  </si>
  <si>
    <t>ZÁBRADLÍ SILNIČNÍ S VODOR MADLY - DEMONTÁŽ S PŘESUNEM</t>
  </si>
  <si>
    <t>OCELOVÉ DVOUMADLOVÉ ZÁBRADLÍ PŘED VÝCHODEM ZE ŠKOLY 
4=4,000 [A]</t>
  </si>
  <si>
    <t>položka zahrnuje:  
- demontáž a odstranění zařízení  
- jeho odvoz na předepsané místo</t>
  </si>
  <si>
    <t>914111</t>
  </si>
  <si>
    <t>DOPRAVNÍ ZNAČKY ZÁKLADNÍ VELIKOSTI OCELOVÉ NEREFLEXNÍ - DOD A MONTÁŽ</t>
  </si>
  <si>
    <t>IP 12 - VYHRAZENÉ PARKOVIŠTĚ PRO INVALIDY 
1=1,000 [A]</t>
  </si>
  <si>
    <t>SYMBOL INVALIDÉ 
7 M2=7,000 [A]</t>
  </si>
  <si>
    <t>OBRUBNÍK BETONOVÝ ZÁHONOVÝ (500/200/50) 
9+8+64=81,000 [A]</t>
  </si>
  <si>
    <t>silniční obruby 150/250/100  
35+2 m =37,000 [A]</t>
  </si>
  <si>
    <t>SO 181</t>
  </si>
  <si>
    <t>DOČASNÉ DOPRAVNÍ OPATŘENÍ BOROVÁ</t>
  </si>
  <si>
    <t>pol. č. 11332 - 522,70*1,9=993,130 [A] 
pol. č. 12920 - 157,05*1,9=298,395 [B] 
Celkem: A+B=1 291,525 [C]</t>
  </si>
  <si>
    <t>pol. č. 11333 - 522,7*2,2=1 149,940 [A]</t>
  </si>
  <si>
    <t>02710</t>
  </si>
  <si>
    <t>POMOC PRÁCE ZŘÍZ NEBO ZAJIŠŤ OBJÍŽĎKY A PŘÍSTUP CESTY</t>
  </si>
  <si>
    <t>- Doplňující práce a provizorní komunikace pro zajištění obslužnsoti konkrétních objektů na základě zjištěných sutečností během výstavby</t>
  </si>
  <si>
    <t>02720</t>
  </si>
  <si>
    <t>POMOC PRÁCE ZŘÍZ NEBO ZAJIŠŤ REGULACI A OCHRANU DOPRAVY</t>
  </si>
  <si>
    <t>"Doplňující práce pro zajištění provozu vozidel,  pěších a kolařů vč. potřebných přesunů značení, řízení dopravy osobami, případně řešení nepředvídaných událostí atd."</t>
  </si>
  <si>
    <t>celkem opravy objízdných tras (předpoklad 1% z celkové plochy objízdných tras pro dálkovou dopravu) 
(5000*6,5*0,01)*0,10=32,500 [A] 
celkem opravy objízdných tras (předpoklad 1% z celkové plochy objízdných tras pro místní dopravu) 
((430+780+560+450)*3,5*0,1)*0,1=77,700 [B] 
komunikace z Babky 
(750*5,5*0,1)=412,500 [C] 
Celkem: A+B+C=522,700 [D]</t>
  </si>
  <si>
    <t>BEZ ODVOZU, ODKUP ZHOTOVITELEM 
celkem opravy objízdných tras (předpoklad 1% z celkové plochy objízdných tras pro dálkovou dopravu) 
(5000*6,5*0,01)*0,1=32,500 [A] 
celkem opravy objízdných tras (předpoklad 1% z celkové plochy objízdných tras pro místní dopravu) 
((430+780+560+450)*3,5*0,01)*0,1=7,770 [B] 
komunikace z Babky 
(750*5,5)*0,1=412,500 [C] 
Celkem: A+B+C=452,770 [D]</t>
  </si>
  <si>
    <t>celkem opravy objízdných tras (předpoklad 1% z celkové plochy objízdných tras pro dálkovou dopravu) 
(5000*0,75*2*0,01)*0,15=11,250 [A] 
celkem opravy objízdných tras (předpoklad 1% z celkové plochy objízdných tras pro místní dopravu) 
((430+780+560+450)*0,5*2*0,1)*0,15=33,300 [B] 
komunikace z Babky 
(750*0,5*0,15*2)=112,500 [C] 
Celkem: A+B+C=157,050 [D]</t>
  </si>
  <si>
    <t>567303</t>
  </si>
  <si>
    <t>VRSTVY PRO OBNOVU A OPRAVY ZE ŠTĚRKODRTI</t>
  </si>
  <si>
    <t>celkem opravy objízdných tras (předpoklad 1% z celkové plochy objízdných tras pro dálkovou dopravu) 
(5000*6,5*0,01)*0,20=65,000 [A] 
celkem opravy objízdných tras (předpoklad 1% z celkové plochy objízdných tras pro místní dopravu) 
((430+780+560+450)*3,5*0,1)*0,2=155,400 [B] 
komunikace z Babky 
(750*5,5*0,2)=825,000 [C] 
Celkem: A+B+C=1 045,400 [D]</t>
  </si>
  <si>
    <t>56960</t>
  </si>
  <si>
    <t>ZPEVNĚNÍ KRAJNIC Z RECYKLOVANÉHO MATERIÁLU</t>
  </si>
  <si>
    <t>celkem opravy objízdných tras (předpoklad 1% z celkové plochy objízdných tras pro dálkovou dopravu) 
(5000*0,75*2*0,01)*0,12=9,000 [A] 
celkem opravy objízdných tras (předpoklad 1% z celkové plochy objízdných tras pro místní dopravu) 
((430+780+560+450)*0,5*2*0,1)*0,12=26,640 [B] 
komunikace z Babky 
(750*0,5*0,12*2)=90,000 [C] 
Celkem: A+B+C=125,640 [D]</t>
  </si>
  <si>
    <t>- dodání recyklátu v požadované kvalitě 
- očištění podkladu 
- uložení recyklátu dle předepsaného technologického předpisu, zhutnění vrstvy v předepsané tloušťce 
- zřízení vrstvy bez rozlišení šířky, pokládání vrstvy po etapách, včetně pracovních spar a spojů 
- úpravu napojení, ukončení  
- nezahrnuje postřiky, nátěry</t>
  </si>
  <si>
    <t>577212</t>
  </si>
  <si>
    <t>VRSTVY PRO OBNOVU, OPRAVY - SPOJ POSTŘIK DO 0,5KG/M2</t>
  </si>
  <si>
    <t>celkem opravy objízdných tras (předpoklad 1% z celkové plochy objízdných tras pro dálkovou dopravu) 
(5000*6,5*0,01)*2=650,000 [A] 
celkem opravy objízdných tras (předpoklad 1% z celkové plochy objízdných tras pro místní dopravu) 
((430+780+560+450)*3,5*0,01)*2=155,400 [B] 
komunikace z Babky 
(750*5,5)*2=8 250,000 [C] 
Celkem: A+B+C=9 055,400 [D]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</si>
  <si>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  
položka je určena pro obnovu asfaltového krytu drobných oprav a plošných rozpadů (vztahuje se na plochu jednotlivě do 800m2). Není určena pro souvislou obnovu asfaltového krytu (ta se vykáže položkami 572***) a pro výspravu výtluků (ta je zahrnuta v položkách 5779**).</t>
  </si>
  <si>
    <t>5774AE</t>
  </si>
  <si>
    <t>VRSTVY PRO OBNOVU A OPRAVY Z ASF BETONU ACO 11+, 11S</t>
  </si>
  <si>
    <t>ACO 11+  tl. 40 mm  
celkem opravy objízdných tras (předpoklad 1% z celkové plochy objízdných tras pro dálkovou dopravu) 
(5000*6,5*0,01)*0,04=13,000 [A] 
celkem opravy objízdných tras (předpoklad 1% z celkové plochy objízdných tras pro místní dopravu) 
((430+780+560+450)*3,5*0,01)*0,04=3,108 [B] 
komunikace z Babky 
(750*5,5)*0,04=165,000 [C] 
Celkem: A+B+C=181,108 [D]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</si>
  <si>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  
- položka je určena pro obnovu asfaltového krytu drobných oprav a plošných rozpadů (vztahuje se na plochu jednotlivě do 10000m2). Není určena pro souvislou obnovu asfaltového krytu (ta se vykáže položkami 574*** a 575***) a pro výspravu výtluků (ta se vykáže položkami 5779**, vztahuje se na plochu jednotlivě do 10m2).  
-nezahrnuje očištění podkladu po veřejném provozu</t>
  </si>
  <si>
    <t>5774CG</t>
  </si>
  <si>
    <t>VRSTVY PRO OBNOVU A OPRAVY Z ASF BETONU ACL 16S, 16+</t>
  </si>
  <si>
    <t>ACL 16+ tl. 60 mm  
celkem opravy objízdných tras (předpoklad 1% z celkové plochy objízdných tras pro dálkovou dopravu) 
(5000*6,5*0,01)*0,06=19,500 [A] 
celkem opravy objízdných tras (předpoklad 1% z celkové plochy objízdných tras pro místní dopravu) 
((430+780+560+450)*3,5*0,1)*0,06=46,620 [B] 
komunikace z Babky 
(750*5,5)*0,06=247,500 [C] 
Celkem: A+B+C=313,620 [D]</t>
  </si>
  <si>
    <t>914132</t>
  </si>
  <si>
    <t>DOPRAVNÍ ZNAČKY ZÁKLADNÍ VELIKOSTI OCELOVÉ FÓLIE TŘ 2 - MONTÁŽ S PŘEMÍSTĚNÍM</t>
  </si>
  <si>
    <t>dovoz a montáž na objízdné trase a na staveništi 
"dopravní značky dle výkresu D.1.5.2.- PŘEHLEDNÁ MAPA OBJÍZDNÉ TRASY PRO DÁLKOVOU DOPRAVU - BOROVÁ 
" 
objížďková šipka IS11  - 43 ks =43,000 [A] 
B1 - 2 ks =2,000 [B] 
E13 - 2 ks =2,000 [C] 
E3a - 3 ks =3,000 [D] 
IP10- 3 ks =3,000 [E] 
Celkem: A+B+C+D+E=53,000 [F]</t>
  </si>
  <si>
    <t>položka zahrnuje:  
- dopravu demontované značky z dočasné skládky  
- osazení a montáž značky na místě určeném projektem  
- nutnou opravu poškozených částí  
nezahrnuje dodávku značky</t>
  </si>
  <si>
    <t>914133</t>
  </si>
  <si>
    <t>DOPRAVNÍ ZNAČKY ZÁKLADNÍ VELIKOSTI OCELOVÉ FÓLIE TŘ 2 - DEMONTÁŽ</t>
  </si>
  <si>
    <t>demontáž a odvoz z objízdné trasy a ze staveniště 
"dopravní značky dle výkresu D.1.5.2.- PŘEHLEDNÁ MAPA OBJÍZDNÉ TRASY PRO DÁLKOVOU DOPRAVU - BOROVÁ 
" 
objížďková šipka IS11  - 43 ks =43,000 [A] 
B1 -  2 ks =2,000 [B] 
E13 - 2 ks =2,000 [C] 
E3a - 3 ks =3,000 [D] 
IP10- 3 ks =3,000 [E] 
Celkem: A+B+C+D+E=53,000 [F]</t>
  </si>
  <si>
    <t>914139</t>
  </si>
  <si>
    <t>DOPRAV ZNAČKY ZÁKLAD VEL OCEL FÓLIE TŘ 2 - NÁJEMNÉ</t>
  </si>
  <si>
    <t>KSDEN</t>
  </si>
  <si>
    <t>"dopravní značky dle výkresu D.1.5.2.- PŘEHLEDNÁ MAPA OBJÍZDNÉ TRASY PRO DÁLKOVOU DOPRAVU - BOROVÁ 
" 
předpoklad  730 dní 
objížďková šipka IS11  - 43 ks 
B1 - 2 ks 
E13 - 2 ks 
E3a - 3 ks 
IP10 - 3 ks 
(43+2+2+3+3)*730=38 690,000 [A]</t>
  </si>
  <si>
    <t>položka zahrnuje sazbu za pronájem dopravních značek a zařízení, počet jednotek je určen jako součin počtu značek a počtu dní použití</t>
  </si>
  <si>
    <t>914432</t>
  </si>
  <si>
    <t>DOPRAVNÍ ZNAČKY 100X150CM OCELOVÉ FÓLIE TŘ 2 - MONTÁŽ S PŘEMÍSTĚNÍM</t>
  </si>
  <si>
    <t>dovoz a montáž na objízdné trase 
"dopravní značky dle výkresu D.1.5.2.- PŘEHLEDNÁ MAPA OBJÍZDNÉ TRASY PRO DÁLKOVOU DOPRAVU - BOROVÁ 
" 
IP22 - 3 ks=3,000 [A] 
IS11a - 3 ks=3,000 [B] 
Celkem: A+B=6,000 [C]</t>
  </si>
  <si>
    <t>914433</t>
  </si>
  <si>
    <t>DOPRAVNÍ ZNAČKY 100X150CM OCELOVÉ FÓLIE TŘ 2 - DEMONTÁŽ</t>
  </si>
  <si>
    <t>demontáž a odvoz z objízdné trasy 
"dopravní značky dle výkresu D.1.5.2.- PŘEHLEDNÁ MAPA OBJÍZDNÉ TRASY PRO DÁLKOVOU DOPRAVU - BOROVÁ 
" 
IP22 - 3 ks =3,000 [A] 
IS11a -  3 ks =3,000 [B] 
Celkem: A+B=6,000 [C]</t>
  </si>
  <si>
    <t>914439</t>
  </si>
  <si>
    <t>DOPRAV ZNAČKY 100X150CM OCEL FÓLIE TŘ 2 - NÁJEMNÉ</t>
  </si>
  <si>
    <t>"dopravní značky dle výkresu D.1.5.2.- PŘEHLEDNÁ MAPA OBJÍZDNÉ TRASY PRO DÁLKOVOU DOPRAVU - BOROVÁ 
" 
předpoklad 730 dní 
IP22 - 3 ks 
IS11a - 3 ks 
(3+3)*730=4 380,000 [A]</t>
  </si>
  <si>
    <t>916312</t>
  </si>
  <si>
    <t>DOPRAVNÍ ZÁBRANY Z2 S FÓLIÍ TŘ 1 - MONTÁŽ S PŘESUNEM</t>
  </si>
  <si>
    <t>dovoz a montáž na staveništi 
"dopravní zábrany dle výkresu D.1.5.2.- PŘEHLEDNÁ MAPA OBJÍZDNÉ TRASY PRO DÁLKOVOU DOPRAVU - BOROVÁ 
" 
celkem  2 ks =2,000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</si>
  <si>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</si>
  <si>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916313</t>
  </si>
  <si>
    <t>DOPRAVNÍ ZÁBRANY Z2 S FÓLIÍ TŘ 1 - DEMONTÁŽ</t>
  </si>
  <si>
    <t>demontáž a odvoz ze staveniště  
"dopravní zábrany dle výkresu D.1.5.2.- PŘEHLEDNÁ MAPA OBJÍZDNÉ TRASY PRO DÁLKOVOU DOPRAVU - BOROVÁ 
" 
celkem  2 ks =2,000 [A]</t>
  </si>
  <si>
    <t>Položka zahrnuje odstranění, demontáž a odklizení zařízení s odvozem na předepsané místo</t>
  </si>
  <si>
    <t>916319</t>
  </si>
  <si>
    <t>DOPRAVNÍ ZÁBRANY Z2 - NÁJEMNÉ</t>
  </si>
  <si>
    <t>"dopravní zábrany dle výkresu D.1.5.2.- PŘEHLEDNÁ MAPA OBJÍZDNÉ TRASY PRO DÁLKOVOU DOPRAVU - BOROVÁ 
" 
předpoklad 730 dní 
celkem 2  ks 
2*730=1 460,000 [A]</t>
  </si>
  <si>
    <t>položka zahrnuje sazbu za pronájem zařízení. Počet měrných jednotek se určí jako součin počtu zařízení a počtu dní použití.</t>
  </si>
  <si>
    <t>916712</t>
  </si>
  <si>
    <t>UPEVŇOVACÍ KONSTR - PODKLADNÍ DESKA POD 28KG - MONTÁŽ S PŘESUNEM</t>
  </si>
  <si>
    <t>dovoz a montáž na objízdné trase a na staveništi 
"dopravní značky dle výkresu D.1.5.2.- PŘEHLEDNÁ MAPA OBJÍZDNÉ TRASY PRO DÁLKOVOU DOPRAVU - BOROVÁ 
" 
celkem  48 ks=48,000 [A]</t>
  </si>
  <si>
    <t>916713</t>
  </si>
  <si>
    <t>UPEVŇOVACÍ KONSTR - PODKLADNÍ DESKA POD 28KG - DEMONTÁŽ</t>
  </si>
  <si>
    <t>demontáž a odvoz z objízdné trasy a ze staveniště 
"dopravní značky dle výkresu D.1.5.2.- PŘEHLEDNÁ MAPA OBJÍZDNÉ TRASY PRO DÁLKOVOU DOPRAVU - BOROVÁ 
" 
celkem 48 ks=48,000 [A]</t>
  </si>
  <si>
    <t>916719</t>
  </si>
  <si>
    <t>UPEVŇOVACÍ KONSTR - PODKLAD DESKA POD 28KG - NÁJEMNÉ</t>
  </si>
  <si>
    <t>"dopravní značky dle výkresu D.1.5.2.- PŘEHLEDNÁ MAPA OBJÍZDNÉ TRASY PRO DÁLKOVOU DOPRAVU - BOROVÁ 
" 
předpoklad 730 dní 
celkem 48  ks 
48*730=35 040,000 [A]</t>
  </si>
  <si>
    <t>916722</t>
  </si>
  <si>
    <t>UPEVŇOVACÍ KONSTR - PODKLADNÍ DESKA OD 28KG - MONTÁŽ S PŘESUNEM</t>
  </si>
  <si>
    <t>dovoz a montáž na objízdné trase 
"dopravní značky dle výkresu D.1.5.2.- PŘEHLEDNÁ MAPA OBJÍZDNÉ TRASY PRO DÁLKOVOU DOPRAVU - BOROVÁ 
" 
celkem 6 ks=6,000 [A]</t>
  </si>
  <si>
    <t>916723</t>
  </si>
  <si>
    <t>UPEVŇOVACÍ KONSTR - PODKLADNÍ DESKA OD 28KG - DEMONTÁŽ</t>
  </si>
  <si>
    <t>demontáž a odvoz z objízdné trasy 
"dopravní značky dle výkresu D.1.5.2.- PŘEHLEDNÁ MAPA OBJÍZDNÉ TRASY PRO DÁLKOVOU DOPRAVU - BOROVÁ 
" 
celkem 6 ks =6,000 [A]</t>
  </si>
  <si>
    <t>916729</t>
  </si>
  <si>
    <t>UPEVŇOVACÍ KONSTR - PODKL DESKA OD 28KG - NÁJEMNÉ</t>
  </si>
  <si>
    <t>"dopravní značky dle výkresu D.1.5.2.- PŘEHLEDNÁ MAPA OBJÍZDNÉ TRASY PRO DÁLKOVOU DOPRAVU - BOROVÁ 
" 
předpoklad 730 dní 
celkem 6 ks 
6*730=4 380,000 [A]</t>
  </si>
  <si>
    <t>94894</t>
  </si>
  <si>
    <t>R</t>
  </si>
  <si>
    <t>PODPĚRNÉ SKRUŽE KOVOVÉ</t>
  </si>
  <si>
    <t>Zajištění stávajících nosných konstrukcí mostních objektů dočasnými prostorovými podpěrnými konstrukcemi 
(mostní objekty přes Černý potok na trasách pro místní dopravu)</t>
  </si>
  <si>
    <t>mostní objekt v km 0,1 - 1=1,000 [A] 
mostní objekt v km 0,7 - 1=1,000 [B] 
mostní objekt v km 1,1 - 1=1,000 [C] 
mostní objekt v km 1,5 - 1=1,000 [D] 
Celkem: A+B+C+D=4,000 [E]</t>
  </si>
  <si>
    <t>Položka zahrnuje dovoz, montáž, údržbu, opotřebení (nájemné), demontáž, konzervaci, odvoz.</t>
  </si>
  <si>
    <t>SO 182</t>
  </si>
  <si>
    <t>DOČASNÉ DOPRAVNÍ OPATŘENÍ OLDŘIŠ</t>
  </si>
  <si>
    <t>pol. č. 11332 - 453,05*1,9=860,795 [A] 
pol. č. 12920 - 127,2*1,9=241,680 [B] 
Celkem: A+B=1 102,475 [C]</t>
  </si>
  <si>
    <t>pol. č. 11333 - 453,05*2,2=996,710 [A]</t>
  </si>
  <si>
    <t>- Doplňující práce a provizorní komunikace pro zajištění obslužnosti konkrétních objektů na základě zjištěných skutečností během výstavby 
 - Zajištění obslužnosti areálu společnsoti I. AGRO Oldřiš a.s., zřizením nezpevněné provizorní komunikace dl. 40 m š. 4 m vedené přes vjezdy do stávajících garáží a zřízením provizorního zatrubněného sjezdu DN 400 dl. 12 m na p.č. 216/9 (do areálu) , včetně provizorní přeložky stožáru VO v majetku Obce Oldřiš a demolice části stávajícího oplocení dl. 10 m z okrasných cihelných tvárnic a jeho následnou náhradu z oplocení drátěného s vjezdovou bránou  
Oplocení: 
Oplocení dl. 10 m z poplastovaného pletiva výšky 200 cm. Průměr drátu  3,0 mm a velikost oka 55x55 mm. Povrchová úprava Zn+PVC. 
Brána: 
Vjezdová dvoukřídlá brána š. 6 m a výšky 2m z trubkového rámu vypletena poplastovaným pletivem. Povrchová úprava pozinkováním + vypalovaná prášková barva. 
Barva oplocení a brány bude upřesněna po dohodě s budoucím majitelem. 
Provizorní komunikace: 
Provizorní komunikace š. 4 m a dl. 40 m.  
Skladba kce: 
DV 20 mm 
R-mat 50 mm 
ŠDa 200 mm 
ŠDa 200 mm 
Celkem 470 mm</t>
  </si>
  <si>
    <t>celkem opravy objízdných tras (předpoklad 1% z celkové plochy objízdných tras pro dálkovou dopravu) 
(5000*6,5*0,01)*0,1=32,500 [A] 
celkem opravy objízdných tras (předpoklad 1% z celkové plochy objízdných tras pro místní dopravu) 
((580+850+870)*3,5*0,01)*0,1=8,050 [B] 
komunikace z Babky 
(750*5,5)*0,1=412,500 [C] 
Celkem: A+B+C=453,050 [D]</t>
  </si>
  <si>
    <t>BEZ ODVOZU, ODKUP ZHOTOVITELEM 
celkem opravy objízdných tras (předpoklad 1% z celkové plochy objízdných tras pro dálkovou dopravu) 
(5000*6,5*0,01)*0,1=32,500 [A] 
celkem opravy objízdných tras (předpoklad 1% z celkové plochy objízdných tras pro místní dopravu) 
((580+850+870)*3,5*0,01)*0,1=8,050 [B] 
komunikace z Babky 
(750*5,5)*0,1=412,500 [C] 
Celkem: A+B+C=453,050 [D]</t>
  </si>
  <si>
    <t>celkem opravy objízdných tras (předpoklad 1% z celkové plochy objízdných tras pro dálkovou dopravu) 
(5000*0,75*2*0,01)*0,15=11,250 [A] 
celkem opravy objízdných tras (předpoklad 1% z celkové plochy objízdných tras pro místní dopravu) 
((580+850+870)*0,5*2*0,01)*0,15=3,450 [B] 
komunikace z Babky 
(750*0,5*2)*0,15=112,500 [C] 
Celkem: A+B+C=127,200 [D]</t>
  </si>
  <si>
    <t>celkem opravy objízdných tras (předpoklad 1% z celkové plochy objízdných tras pro dálkovou dopravu) 
(5000*6,5*0,01)*0,2=65,000 [A] 
celkem opravy objízdných tras (předpoklad 1% z celkové plochy objízdných tras pro místní dopravu) 
((580+850+870)*3,5*0,01)*0,2=16,100 [B] 
komunikace z Babky 
(750*5,5)*0,2=825,000 [C] 
Celkem: A+B+C=906,100 [D]</t>
  </si>
  <si>
    <t>celkem opravy objízdných tras (předpoklad 1% z celkové plochy objízdných tras pro dálkovou dopravu) 
(5000*0,75*2*0,01)*0,12=9,000 [A] 
celkem opravy objízdných tras (předpoklad 1% z celkové plochy objízdných tras pro místní dopravu) 
((580+850+870)*0,5*2*0,01)*0,12=2,760 [B] 
komunikace z Babky 
(750*0,5*2)*0,12=90,000 [C] 
Celkem: A+B+C=101,760 [D]</t>
  </si>
  <si>
    <t>celkem opravy objízdných tras (předpoklad 1% z celkové plochy objízdných tras pro dálkovou dopravu) 
(5000*6,5*0,01)*2=650,000 [A] 
celkem opravy objízdných tras (předpoklad 1% z celkové plochy objízdných tras pro místní dopravu) 
((580+850+870)*3,5*0,01)*2=161,000 [B] 
komunikace z Babky 
(750*5,5)*2=8 250,000 [C] 
Celkem: A+B+C=9 061,000 [D]</t>
  </si>
  <si>
    <t>ACO 11+  tl. 40 mm  
celkem opravy objízdných tras (předpoklad 1% z celkové plochy objízdných tras pro dálkovou dopravu) 
(5000*6,5*0,01)*0,04=13,000 [A] 
celkem opravy objízdných tras (předpoklad 1% z celkové plochy objízdných tras pro místní dopravu) 
((580+850+870)*3,5*0,01)*0,04=3,220 [B] 
komunikace z Babky 
(750*5,5)*0,04=165,000 [C] 
Celkem: A+B+C=181,220 [D]</t>
  </si>
  <si>
    <t>ACL 16+ tl. 60 mm  
celkem opravy objízdných tras (předpoklad 1% z celkové plochy objízdných tras pro dálkovou dopravu) 
(5000*6,5*0,01)*0,06=19,500 [A] 
celkem opravy objízdných tras (předpoklad 1% z celkové plochy objízdných tras pro místní dopravu) 
((580+850+870)*3,5*0,01)*0,06=4,830 [B] 
komunikace z Babky 
(750*5,5)*0,06=247,500 [C] 
Celkem: A+B+C=271,830 [D]</t>
  </si>
  <si>
    <t>mostní objekt v km 2,2 - 1=1,000 [A] 
mostní objekt v km 2,5 - 1=1,000 [B] 
mostní objekt v km 3,1 - 1=1,000 [C] 
mostní objekt v km 3,8 - 1=1,000 [D] 
mostní objekt v km 4,4 - 1=1,000 [E] 
Celkem: A+B+C+D+E=5,000 [F]</t>
  </si>
  <si>
    <t>SO 201</t>
  </si>
  <si>
    <t>OPĚRNÁ ZEĎ v km 1,79</t>
  </si>
  <si>
    <t>celkem za položku 13183 - (109-21,8)*1,9 =165,680 [A] 
11332 - 14,04*1,9=26,676 [B] 
Celkem: A+B=192,356 [C]</t>
  </si>
  <si>
    <t>pol.č.11313 - 3,9*2,2=8,580 [A] 
pol.č.11333 - 4,68*2,2=10,296 [B] 
Celkem: A+B=18,876 [C]</t>
  </si>
  <si>
    <t>celkem za položku - 96613 - 37,5*2,5=93,750 [A]</t>
  </si>
  <si>
    <t>cena za vypracování RDS SO 201 (REALIZAČNÍ DOKUMENTACE STAVBY) dle všeobecných obchodních podmínek objednatele</t>
  </si>
  <si>
    <t>cena za vypracování DSPS SO 201 (dokumentace skutečného provedení stavby) dle všeobecných obchodních podmínek objednatele</t>
  </si>
  <si>
    <t>Fotodokumentace SO 201 v průběhu realizace stavby v maximálně týdenním cyklu. Vše včetně předání v el. podobě a tištěné podobě dle požadavku objednatele a SOD.</t>
  </si>
  <si>
    <t>39*1*0,1=3,900 [A]</t>
  </si>
  <si>
    <t>39*1*0,36=14,040 [A]</t>
  </si>
  <si>
    <t>39*1*0,12=4,680 [A]</t>
  </si>
  <si>
    <t>12573</t>
  </si>
  <si>
    <t>VYKOPÁVKY ZE ZEMNÍKŮ A SKLÁDEK TŘ. I</t>
  </si>
  <si>
    <t>zemina pro zásypy před lícem zdi 
0,9*22+0,1*20=21,800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</si>
  <si>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</si>
  <si>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celkem výkop pro opěrnou zeď - (5,3*21)-37,5+1,6*22=109,000 [A]</t>
  </si>
  <si>
    <t>celkem uložení do násypů a na skládkách - pol. Č. 13183 - 109=109,000 [A]</t>
  </si>
  <si>
    <t>17511</t>
  </si>
  <si>
    <t>OBSYP POTRUBÍ A OBJEKTŮ SE ZHUTNĚNÍM</t>
  </si>
  <si>
    <t>zemina pro zásyp před lícem zdi 
0,9*22+0,1*20=21,800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</si>
  <si>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</si>
  <si>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zásyp za rubem zdi (dle vzor. př. řezu - zásyp za opěrou) - 1,1*21+0,5*20=33,100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</si>
  <si>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</si>
  <si>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1,1*(22+20)=46,200 [A]</t>
  </si>
  <si>
    <t>22594</t>
  </si>
  <si>
    <t>ZÁPOROVÉ PAŽENÍ Z KOVU TRVALÉ</t>
  </si>
  <si>
    <t>HEB 140 - 16 ks * min. dl. 5 m * 0,0337=2,696 [A]</t>
  </si>
  <si>
    <t>položka zahrnuje dodávku ocelových zápor, jejich osazení do připravených vrtů včetně zabetonování konců a obsypu, případně jejich zaberanění. Ocelová převázka se započítá do výsledné hmotnosti.</t>
  </si>
  <si>
    <t>22595A</t>
  </si>
  <si>
    <t>VÝDŘEVA ZÁPOROVÉHO PAŽENÍ TRVALÁ (PLOCHA)</t>
  </si>
  <si>
    <t>výdřeva tl. 80 mm mezi HEB 140 - 2*20=40,000 [A]</t>
  </si>
  <si>
    <t>položka zahrnuje dodávku a osazení pažin bez ohledu na druh</t>
  </si>
  <si>
    <t>227821</t>
  </si>
  <si>
    <t>MIKROPILOTY KOMPLET D DO 100MM NA POVRCHU</t>
  </si>
  <si>
    <t>"tahové kotvy záporového pažení(OCELOVÉ TYČOVÉ prům. 32,0 mm VRT DN min.133) á 4 m  -  7 ks předpokládané délky 8,0 m"</t>
  </si>
  <si>
    <t>7*8=56,000 [A]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</si>
  <si>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</si>
  <si>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26133</t>
  </si>
  <si>
    <t>VRTY PRO KOTVENÍ, INJEKTÁŽ A MIKROPILOTY NA POVRCHU TŘ. III D DO 150MM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</si>
  <si>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</si>
  <si>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26135</t>
  </si>
  <si>
    <t>VRTY PRO KOTVENÍ, INJEKTÁŽ A MIKROPILOTY NA POVRCHU TŘ. III D DO 300MM</t>
  </si>
  <si>
    <t>VRTY PRO ZÁPORY HEB 140 - 16 ks * min. dl. 5 m =80,000 [A]</t>
  </si>
  <si>
    <t>ZDI OPĚR, ZÁRUB, NÁBŘEŽ Z GABIONŮ RUČNĚ ROVNANÝCH, DRÁT prům. 4,0MM, POVRCHOVÁ ÚPRAVA Zn + Al 
GABIONOVÁ STĚNA - 2*1*20+1*1*20+19*1*1=79,000 [A]</t>
  </si>
  <si>
    <t>- položka zahrnuje dodávku a osazení drátěných košů s výplní lomovým kamenem.  
- gabionové matrace se vykazují v pol.č.2722**.</t>
  </si>
  <si>
    <t>PODKLADNÍ A VÝPLŇOVÉ VRSTVY Z KAMENIVA DRCENÉHO  
ŠDa FR. 0-32 
2,7*0,2*21+1,7*19,5*0,2=17,970 [A]</t>
  </si>
  <si>
    <t>patky pro zábradlí 11*1*0,07=0,770 [A]</t>
  </si>
  <si>
    <t>položka zahrnuje:  
- nutné zemní práce (hloubení rýh a pod.)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</si>
  <si>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Ochrana izolace z geotextílie 500 g/m2 - ochrana izolace dříku - 3,5*22+1,5*21=108,500 [A]</t>
  </si>
  <si>
    <t>pro patky pro zábradlí - 1*11=11,000 [A]</t>
  </si>
  <si>
    <t>911FA1</t>
  </si>
  <si>
    <t>SVODIDLO BETON, ÚROVEŇ ZADRŽ N2 VÝŠ 1,2M - DODÁVKA A MONTÁŽ</t>
  </si>
  <si>
    <t>50=50,000 [A]</t>
  </si>
  <si>
    <t>položka zahrnuje:  
- kompletní dodávku všech dílů betonového svodidla včetně spojovacích prvků  
- osazení svodidla  
- přechod na jiný typ svodidla nebo přes mostní závěr  
nezahrnuje odrazky nebo retroreflexní fólie  
nezahrnuje podkladní vrstvu</t>
  </si>
  <si>
    <t>911FA3</t>
  </si>
  <si>
    <t>SVODIDLO BETON, ÚROVEŇ ZADRŽ N2 VÝŠ 1,2M - DEMONTÁŽ S PŘESUNEM</t>
  </si>
  <si>
    <t>50 M=50,000 [A]</t>
  </si>
  <si>
    <t>911FA9</t>
  </si>
  <si>
    <t>SVODIDLO BETON, ÚROVEŇ ZADRŽ N2 VÝŠ 1,2M - NÁJEM</t>
  </si>
  <si>
    <t>MDEN</t>
  </si>
  <si>
    <t>předpoklad 1 měsíc - 31 dní 
50*31=1 550,000 [A]</t>
  </si>
  <si>
    <t>položka zahrnuje denní sazbu za pronájem zařízení  
počet měrných jednotek se určí jako součin délky zařízení a počtu dnů použití</t>
  </si>
  <si>
    <t>39=39,000 [A]</t>
  </si>
  <si>
    <t>39+1+1=41,000 [A]</t>
  </si>
  <si>
    <t>919156</t>
  </si>
  <si>
    <t>ŘEZÁNÍ OCELOVÝCH PROFILŮ PRŮŘEZU DO 15000MM2</t>
  </si>
  <si>
    <t>UŘEZÁNÍ PŘEČNÍVAJÍCÍCH ZÁPOR - 16=16,000 [A]</t>
  </si>
  <si>
    <t>položka zahrnuje řezání ocelových profilů bez ohledu na tvar a způsob provedení. Nezahrnuje řezání kolejnic, to se vykáže v SD 54.</t>
  </si>
  <si>
    <t>stávající kam. zeď - 2*25*0,75=37,500 [A]</t>
  </si>
  <si>
    <t>SO 202</t>
  </si>
  <si>
    <t>OPĚRNÁ ZEĎ v km 2,56</t>
  </si>
  <si>
    <t>celkem za položku 13183 - (550,8-161,7)*1,9+ pol. Č. 13273 - 3,2*1,9 =745,370 [A] 
POL.Č.11332 - 31,5*1,9=59,850 [B] 
Celkem: A+B=805,220 [C]</t>
  </si>
  <si>
    <t>pol.č. - 11313 - 8,75*2,2=19,250 [B] 
pol.č. - 11333 - 10,5*2,2=23,100 [C] 
Celkem: B+C=42,350 [D]</t>
  </si>
  <si>
    <t>cena za vypracování RDS SO 202 (REALIZAČNÍ DOKUMENTACE STAVBY) dle všeobecných obchodních podmínek objednatele</t>
  </si>
  <si>
    <t>cena za vypracování DSPS SO 202 (dokumentace skutečného provedení stavby) dle všeobecných obchodních podmínek objednatele</t>
  </si>
  <si>
    <t>Fotodokumentace SO 202 v průběhu realizace stavby v maximálně týdenním cyklu. Vše včetně předání v el. podobě a tištěné podobě dle požadavku objednatele a SOD.</t>
  </si>
  <si>
    <t>náletové křoviny pod stávající kam. zdí - 80*2 m2=160,000 [A]</t>
  </si>
  <si>
    <t>odstranění křovin a stromů do průměru 100 mm  
doprava dřevin bez ohledu na vzdálenost  
spálení na hromadách nebo štěpkování</t>
  </si>
  <si>
    <t>70*1,25*0,1=8,750 [A]</t>
  </si>
  <si>
    <t>70*1,25*0,36=31,500 [A]</t>
  </si>
  <si>
    <t>70*1,25*0,12=10,500 [A]</t>
  </si>
  <si>
    <t>11511</t>
  </si>
  <si>
    <t>ČERPÁNÍ VODY DO 500 L/MIN</t>
  </si>
  <si>
    <t>HOD</t>
  </si>
  <si>
    <t>12 * (30+31) (předpoklad 2 měsíce - 61 dní)=732,000 [A]</t>
  </si>
  <si>
    <t>Položka čerpání vody na povrchu zahrnuje i potrubí, pohotovost záložní čerpací soupravy a zřízení čerpací jímky. Součástí položky je také následná demontáž a likvidace těchto zařízení</t>
  </si>
  <si>
    <t>zemina pro svahové kužely 
9,05*5,7+9,1*12,1=161,695 [A]</t>
  </si>
  <si>
    <t>celkem výkop pro opěrnou zeď - 8,1*68=550,800 [A]</t>
  </si>
  <si>
    <t>betonové  zajišťující prahy dlažby (12+4+5)*0,3*0,5=3,150 [A]</t>
  </si>
  <si>
    <t>celkem uložení do náspyů a na skládkách - pol. Č. 13183 - 550,8=550,800 [A] 
celkem uložení do náspyů a na skládkách - pol. Č. 13273 - 3,2=3,200 [B] 
Celkem: A+B=554,000 [C]</t>
  </si>
  <si>
    <t>svahové kužely 
9,05*5,7+9,1*12,1=161,695 [A]</t>
  </si>
  <si>
    <t>rub a základ opěrné zdi  (dle vzor. př. řezu - zásyp základu) - 5,41*68+0,7*75=420,380 [A] 
rub a základ opěrné zdi (dle vzor. př. řezu - zásyp za opěrou) - 1,1*68=74,800 [B] 
Celkem: A+B=495,180 [C]</t>
  </si>
  <si>
    <t>21263</t>
  </si>
  <si>
    <t>TRATIVODY KOMPLET Z TRUB Z PLAST HMOT DN DO 150MM</t>
  </si>
  <si>
    <t>odvodnění rubu opěrné zdi - 66=66,000 [A]</t>
  </si>
  <si>
    <t>HEB 140 - 44 ks * min. dl. 7 m * 0,0337=10,380 [A] 
HEB 120 - 40 ks * min. dl. 3 m * 0,0267=3,204 [B] 
Celkem: A+B=13,584 [C]</t>
  </si>
  <si>
    <t>výdřeva tl. 80 mm mezi HEB 140 - 90*4,5=405,000 [A]  
výdřeva tl. 60 mm mezi HEB 120 - 78*0,75=58,500 [B] 
Celkem: A+B=463,500 [C]</t>
  </si>
  <si>
    <t>" zadní řada mikropilot (OCELOVÉ TYČOVÉ prům. 32,0 mm 
VRT DN min.133) -  6*4+2 předpokládané délky 8,0 m" (6*4+2)*8=208,000 [A] 
"přední řada mikropilot (OCELOVÉ TRUBKOVÉ prům. 89,0 mm 
VRT DN min.133) -  6*4+2 předpokládané délky 8,0 m" (6*4+2)*8=208,000 [B] 
"tahové kotvy záporového pažení(OCELOVÉ TYČOVÉ prům. 32,0 mm 
VRT DN min.133) á 4 m -  90/4 předpokládané délky 8,0 m" (90/4)*8=180,000 [C] 
Celkem: A+B+C=596,000 [D]</t>
  </si>
  <si>
    <t>23668</t>
  </si>
  <si>
    <t>TĚSNĚNÍ HRADÍCÍCH STĚN ZE ZEMIN DOČASNÉ VČETNĚ ODSTRANĚNÍ</t>
  </si>
  <si>
    <t>80*0,6=48,000 [A]</t>
  </si>
  <si>
    <t>položka zahrnuje zřízení těsnění ze zemin, jeho údržbu během trvání jeho funkce, odstranění a odvoz dle zadávací dokumentace</t>
  </si>
  <si>
    <t>" zadní řada mikropilot (OCELOVÉ TYČOVÉ prům. 32,0 mm VRT DN min.133) -  6*4+2 předpokládané délky 8,0 m"  (6*4+2)*8=208,000 [A] 
"přední řada mikropilot (OCELOVÉ TRUBKOVÉ prům. 89,0 mm VRT DN min.133) -  6*4+2 předpokládané délky 8,0 m" (6*4+2)*8=208,000 [B] 
"tahové kotvy záporového pažení(OCELOVÉ TYČOVÉ prům. 32,0 mm VRT DN min.133) á 4 m -  90/4 předpokládané délky 8,0 m" (90/4)*8=180,000 [C] 
Celkem: A+B+C=596,000 [D]</t>
  </si>
  <si>
    <t>VRTY PRO ZÁPORY HEB 140 - 44 ks * min. dl. 6,5 m =286,000 [A] 
VRTY PRO ZÁPORY HEB 120 - 40 ks * min. dl. 2,25 m =90,000 [B] 
Celkem: A+B=376,000 [C]</t>
  </si>
  <si>
    <t>základový pas - beton C30/37 XF2, XA2   - Cl 0,40 - Dmax 22 - S4 
dilatační dílec 1 - 10,0 m * 1,15 m2 =11,500 [A] 
dilatační dílec 2 - 10,0 m * 1,15 m2=11,500 [B] 
dilatační dílec 3 - 10,0 m * 1,15 m2 =11,500 [C] 
dilatační dílec 4 - 10,0 m * 1,15 m2 =11,500 [D] 
dilatační dílec 5 - 10,0 m * 1,15 m2 =11,500 [E] 
dilatační dílec 6 - 10,0 m * 1,15 m2 =11,500 [F] 
dilatační dílec 7 - 6 m * 1,15 m2 =6,900 [G] 
Celkem: A+B+C+D+E+F+G=75,900 [H]</t>
  </si>
  <si>
    <t>celkem dle množství výztuže v kubatuře betonu 150 kg/m3 = 0,15 * 75,9 m3=11,385 [A]</t>
  </si>
  <si>
    <t>28999</t>
  </si>
  <si>
    <t>OPLÁŠTĚNÍ (ZPEVNĚNÍ) Z FÓLIE</t>
  </si>
  <si>
    <t>"TĚSNÍCÍ FOLIE DLE ČSN 73 6244S DRENÁŽNÍ ÚPRAVOU DLE čl. 5.2."</t>
  </si>
  <si>
    <t>2,5*66=165,000 [A]</t>
  </si>
  <si>
    <t>Položka zahrnuje:  
- dodávku předepsané fólie  
- úpravu, očištění a ochranu podkladu  
- přichycení k podkladu, případně zatížení  
- úpravy spojů a zajištění okrajů  
- úpravy pro odvodnění  
- nutné přesahy  
- mimostaveništní a vnitrostaveništní dopravu</t>
  </si>
  <si>
    <t>Římsa - beton  C30/37 XC4, XF4, XD3  - Cl 0,40 - Dmax 16 - S4 
dilatační dílec 1 - 10,0 m * 0,23 m2 =2,300 [A] 
dilatační dílec 2 - 10,0 m * 0,23 m2=2,300 [B] 
dilatační dílec 3 - 10,0 m * 0,23 m2=2,300 [C]  
dilatační dílec 4 - 10,0 m * 0,23 m2=2,300 [D]  
dilatační dílec 5 - 10,0 m * 0,23 m2=2,300 [E]  
dilatační dílec 6 - 10,0 m * 0,23 m2=2,300 [F]  
dilatační dílec 7 - 6,0 m * 0,23 m2 =1,380 [G] 
Celkem: A+B+C+D+E+F+G=15,180 [H]</t>
  </si>
  <si>
    <t>celkem dle množství výztuže v kubatuře betonu 115 kg/m3 = 0,115 * 15,2 m3=1,748 [A]</t>
  </si>
  <si>
    <t>Dřík - beton  C30/37 XF4, XA2  - Cl 0,40 - Dmax 22 - S4 
dilatační dílec 1 - 0,5 m * 36 m2=18,000 [A] 
dilatační dílec 2 - 0,5 m * 35 m2=17,500 [B] 
dilatační dílec 3 - 0,5 m * 35 m2=17,500 [C]  
dilatační dílec 4 - 0,5 m * 34 m2=17,000 [D]  
dilatační dílec 5 - 0,5 m * 31 m2=15,500 [E]  
dilatační dílec 6 - 0,5 m * 30 m2=15,000 [F]  
dilatační dílec 7 - 0,5 m * 18 m2=9,000 [G] 
Celkem: A+B+C+D+E+F+G=109,500 [H]</t>
  </si>
  <si>
    <t>celkem dle množství výztuže v kubatuře betonu 120 kg/m3 = 0,12 * 109,5 m3=13,140 [A]</t>
  </si>
  <si>
    <t>431325</t>
  </si>
  <si>
    <t>SCHODIŠŤ KONSTR ZE ŽELEZOBETONU DO C30/37</t>
  </si>
  <si>
    <t>Obnova revizního schodiště</t>
  </si>
  <si>
    <t>POSTRANNÍ PRAHY - 0,7*0,3*5,4*2=2,268 [A] 
STUPNĚ - 0,16*0,19*1,3*22=0,869 [B] 
Celkem: A+B=3,137 [C]</t>
  </si>
  <si>
    <t>431365</t>
  </si>
  <si>
    <t>VÝZTUŽ SCHODIŠŤ KONSTR Z BETONÁŘSKÉ OCELI 10505, B500B</t>
  </si>
  <si>
    <t>celkem dle množství výztuže v kubatuře betonu 120 kg/m3 = 0,12 * 3,137 m3=0,376 [A]</t>
  </si>
  <si>
    <t>Položka zahrnuje veškerý materiál, výrobky a polotovary, včetně mimostaveništní a vnitrostaveništní dopravy (rovněž přesuny), včetně naložení a složení, případně s uložením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74), 
- povrchovou antikorozní úpravu výztuže, 
- separaci výztuže, 
- osazení měřících zařízení a úpravy pro ně, 
- osazení měřících skříní nebo míst pro měření bludných proudů.</t>
  </si>
  <si>
    <t>beton  C12/15 XA2    - Cl 0,40 - Dmax 22 - S3 
pod základový pas  
2,6*0,15*67=26,130 [A] 
pod rubovou drenáž 
66*0,15*0,6=5,940 [B] 
pod kamennou dlažbu C16/20 Nxf1 
(5,6*5,7+6,7*12)*0,14=15,725 [C] 
Celkem: A+B+C=47,795 [D]</t>
  </si>
  <si>
    <t>45160</t>
  </si>
  <si>
    <t>PODKL A VÝPLŇ VRSTVY Z MEZEROVITÉHO BETONU</t>
  </si>
  <si>
    <t>obetonování rubové drenáže  - 0,3*0,3*66=5,940 [A]</t>
  </si>
  <si>
    <t>Položka zahrnuje dodávku mezerovitého betonu a jeho uložení se zhutněním, včetně mimostaveništní a vnitrostaveništní dopravy (rovněž přesuny)</t>
  </si>
  <si>
    <t>(86+5*20+4*3)*0,35 m =69,300 [A]</t>
  </si>
  <si>
    <t>odláždění svahového kuželů - (5,6*5,7+6,7*12)*0,20=22,464 [A]</t>
  </si>
  <si>
    <t>separační vložka š. 100 mm - dilatační spárý - (3,5+3,4+3,5+3,2+3+2,9+1,8*6)*0,1=3,030 [A] 
dilatační spára - pás š. 0,33 m  - (3,5+3,4+3,5+3,2+3+2,9+1,8*6)*0,33=9,999 [B] 
celkem podél vodorovné pracovní spáry základu a dříku - 66*0,5*2=66,000 [C] 
izolace dříku -  65+0,3*66=84,800 [D] 
Celkem: A+B+C+D=163,829 [E]</t>
  </si>
  <si>
    <t>Ochrana izolace z geotextílie 500 g/m2 - ochrana izolace dříku -  65+0,3*66=84,800 [A]</t>
  </si>
  <si>
    <t>celkem římsa 1,7 * 66,0 m + 0,23 m2*2,0 =112,660 [A]</t>
  </si>
  <si>
    <t>celkem římsy 0,5 * 66,0 m=33,000 [A]</t>
  </si>
  <si>
    <t>NÁTĚR PENETRAČNÍ POLYMEROVÝ 
celkem římsa = 0,1 m*66=6,600 [A]</t>
  </si>
  <si>
    <t>87433</t>
  </si>
  <si>
    <t>POTRUBÍ Z TRUB PLASTOVÝCH ODPADNÍCH DN DO 150MM</t>
  </si>
  <si>
    <t>potrubí dn 150 mm pro vyústění rubové drenáže skrz dřík opěrné zdi, včetně T-kusu 
0,8*7=5,600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</si>
  <si>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</si>
  <si>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66 M=66,000 [A]</t>
  </si>
  <si>
    <t>78 M=78,000 [A]</t>
  </si>
  <si>
    <t>předpoklad 2 měsíce- 61 dní 
78*61=4 758,000 [A]</t>
  </si>
  <si>
    <t>stávající svodidlo - 68 m/4 m=17,000 [A]</t>
  </si>
  <si>
    <t>stávající svodidlo - 68 m /2 m=34,000 [A]</t>
  </si>
  <si>
    <t>70+1,25+1,25=72,500 [A]</t>
  </si>
  <si>
    <t>UŘEZÁNÍ PŘEČNÍVAJÍCÍCH ZÁPOR - 40+44=84,000 [A]</t>
  </si>
  <si>
    <t>931182</t>
  </si>
  <si>
    <t>VÝPLŇ DILATAČNÍCH SPAR Z POLYSTYRENU TL 20MM</t>
  </si>
  <si>
    <t>celkem dilatační spáry - (4,2+4,1+4+4,1+3,8+3,6+3,5)*0,5+6*0,23+6*0,9=20,430 [A]</t>
  </si>
  <si>
    <t>položka zahrnuje dodávku a osazení předepsaného materiálu, očištění ploch spáry před úpravou, očištění okolí spáry po úpravě</t>
  </si>
  <si>
    <t>931324</t>
  </si>
  <si>
    <t>TĚSNĚNÍ DILATAČ SPAR ASF ZÁLIVKOU MODIFIK PRŮŘ DO 400MM2</t>
  </si>
  <si>
    <t>celkem podél římsy 
celkem 66,0 M=66,000 [A]</t>
  </si>
  <si>
    <t>93135</t>
  </si>
  <si>
    <t>TĚSNĚNÍ DILATAČ SPAR PRYŽ PÁSKOU NEBO KRUH PROFILEM</t>
  </si>
  <si>
    <t>celkem dilatační spáry - 4,2+4,1+4+4,1+3,8+3,6+3,5+6*2+1,7*6=49,500 [A]</t>
  </si>
  <si>
    <t>931384</t>
  </si>
  <si>
    <t>TĚSNĚNÍ DILATAČNÍCH SPAR SILIKONOVÝM TMELEM PRŮŘEZU DO 400MM2</t>
  </si>
  <si>
    <t>celkem dilatační spáry - (4,2+4,1+4+4,1+3,8+3,6+3,5)*2+6*2+1,7*6=76,800 [A]</t>
  </si>
  <si>
    <t>stávající kam. zeď - 6,11*72=439,920 [A]</t>
  </si>
  <si>
    <t>SO 203</t>
  </si>
  <si>
    <t>OPĚRNÁ ZEĎ v km 2,83</t>
  </si>
  <si>
    <t>celkem za položku 13183 - (327,5-101,24)*1,9 + pol. Č. 13273 - 5,75*1,9=440,819 [A] 
pol.č.11332 - 27,72*1,9=52,668 [B] 
Celkem: A+B=493,487 [C]</t>
  </si>
  <si>
    <t>pol. č. - 11333 - 9,74*2,2=21,428 [A] 
pol. č.  11313 - 7,7*2,2=16,940 [B] 
Celkem: A+B=38,368 [C]</t>
  </si>
  <si>
    <t>celkem za položku - 96613 - 278,8*2,5=697,000 [A]</t>
  </si>
  <si>
    <t>cena za vypracování RDS SO 203 (REALIZAČNÍ DOKUMENTACE STAVBY) dle všeobecných obchodních podmínek objednatele</t>
  </si>
  <si>
    <t>cena za vypracování DSPS SO 203 (dokumentace skutečného provedení stavby) dle všeobecných obchodních podmínek objednatele</t>
  </si>
  <si>
    <t>Fotodokumentace SO 203 v průběhu realizace stavby v maximálně týdenním cyklu. Vše včetně předání v el. podobě a tištěné podobě dle požadavku objednatele a SOD.</t>
  </si>
  <si>
    <t>náletové křoviny pod stávající kam. zdí - 85*2 =170,000 [A]</t>
  </si>
  <si>
    <t>77*1*0,1=7,700 [A]</t>
  </si>
  <si>
    <t>77*1*0,36=27,720 [A]</t>
  </si>
  <si>
    <t>77*1*0,12=9,240 [A]</t>
  </si>
  <si>
    <t>12 * (30+31)=732,000 [A] (předpoklad 2 měsíce - 61 dní)</t>
  </si>
  <si>
    <t>zemina pro svahové kužely 
12,5*5,5+5,7*5,7=101,240 [A]</t>
  </si>
  <si>
    <t>celkem výkop pro opěrnou zeď - 266*0,75+1,6*80=327,500 [A]</t>
  </si>
  <si>
    <t>betonové  zajišťující prahy dlažby a postranní prahy schodiště (9+8+4+5)*0,3*0,5+0,3*0,7*4,4*2=5,748 [A]</t>
  </si>
  <si>
    <t>celkem uložení do náspyů a na skládkách - pol. Č. 13183 - 327,5=327,500 [A] 
celkem uložení do náspyů a na skládkách - pol. Č. 13273 - 5,75=5,750 [B] 
Celkem: A+B=333,250 [C]</t>
  </si>
  <si>
    <t>svahové kužely 
12,5*5,5+5,7*5,7=101,240 [A]</t>
  </si>
  <si>
    <t>rub a základ opěrné zdi  (dle vzor. př. řezu - zásyp základu) - 133*1,8+0,3*75,5+0,6*75,5=307,350 [A] 
rub a základ opěrné zdi (dle vzor. př. řezu - zásyp za opěrou) - 1,1*75,5=83,050 [B] 
Celkem: A+B=390,400 [C]</t>
  </si>
  <si>
    <t>odvodnění rubu opěrné zdi - 74,5=74,500 [A]</t>
  </si>
  <si>
    <t>HEB 140 - 56 ks * min. dl. 7 m * 0,0337=13,210 [A] 
HEB 120 - 46 ks * min. dl. 3 m * 0,0267=3,685 [B] 
Celkem: A+B=16,895 [C]</t>
  </si>
  <si>
    <t>výdřeva tl. 80 mm mezi HEB 140 - 96*3,8=364,800 [A] 
výdřeva tl. 60 mm mezi HEB 120 - 82*0,75=61,500 [B] 
Celkem: A+B=426,300 [C]</t>
  </si>
  <si>
    <t>" zadní řada mikropilot (OCELOVÉ TYČOVÉ prům 32,0 mm VRT DN min.133) -  7*4+2 předpokládané délky 8,0 m" (7*4+2)*8=240,000 [A] 
"přední řada mikropilot (OCELOVÉ TRUBKOVÉ prům  89,0 mm VRT DN min.133) -  7*4+2 předpokládané délky 8,0 m" (7*4+2)*8=240,000 [B] 
"tahové kotvy záporového pažení (OCELOVÉ TYČOVÉ prům 32,0 mm VRT DN min.133) á 4 m  -  96/4 předpokládané délky 8,0 m"  (96/4)*8=192,000 [C] 
Celkem: A+B+C=672,000 [D]</t>
  </si>
  <si>
    <t>82*0,6=49,200 [A]</t>
  </si>
  <si>
    <t>" zadní řada mikropilot (OCELOVÉ TYČOVÉ prům 32,0 mm VRT DN min.133) -  7*4+2 předpokládané délky 8,0 m"   (7*4+2)*8=240,000 [A] 
"přední řada mikropilot (OCELOVÉ TRUBKOVÉ prům 89,0 mm VRT DN min.133) -  7*4+2 předpokládané délky 8,0 m"  (7*4+2)*8=240,000 [B] 
"tahové kotvy záporového pažení(OCELOVÉ TYČOVÉ prům 32,0 mm VRT DN min.133) á 4 m  -  96/4 předpokládané délky 8,0 m"  (96/4)*8=192,000 [C] 
Celkem: A+B+C=672,000 [D]</t>
  </si>
  <si>
    <t>VRTY PRO ZÁPORY HEB 140 - 56 ks * min. dl. 6,5 m =364,000 [A] 
VRTY PRO ZÁPORY HEB 120 - 46 ks * min. dl. 2,25 m =103,500 [B] 
Celkem: A+B=467,500 [C]</t>
  </si>
  <si>
    <t>základový pas - beton C30/37 XF2, XA2   - Cl 0,40 - Dmax 22 - S4 
dilatační dílec 1 - 10,0 m * 1,05 m2 =10,500 [A] 
dilatační dílec 2 - 10,0 m * 1,05 m2 =10,500 [B] 
dilatační dílec 3 - 15,0 m * 1,05 m2 =15,750 [C]  
dilatační dílec 4 - 10,0 m * 1,05 m2 =10,500 [D] 
dilatační dílec 5 - 10,0 m * 1,05 m2 =10,500 [E] 
dilatační dílec 6 - 10,0 m * 1,05 m2 =10,500 [F] 
dilatační dílec 7 - 9,5 m * 1,05 m2 =9,975 [G] 
Celkem: A+B+C+D+E+F+G=78,225 [H]</t>
  </si>
  <si>
    <t>celkem dle množství výztuže v kubatuře betonu 150 kg/m3 = 0,15 *78,2 m3=11,730 [A]</t>
  </si>
  <si>
    <t>"TĚSNÍCÍ FOLIE DLE ČSN 73 6244 S DRENÁŽNÍ ÚPRAVOU DLE čl. 5.2."</t>
  </si>
  <si>
    <t>2,5*74,5=186,250 [A]</t>
  </si>
  <si>
    <t>Římsa - beton  C30/37 XC4, XF4, XD3  - Cl 0,40 - Dmax 16 - S4 
dilatační dílec 1 - 10,0 m * 0,23 m2 =2,300 [A] 
dilatační dílec 2 - 10,0 m * 0,23 m2=2,300 [B] 
dilatační dílec 3 - 15,0 m * 0,23 m2=3,450 [C]  
dilatační dílec 4 - 10,0 m * 0,23 m2=2,300 [D]  
dilatační dílec 5 - 10,0 m * 0,23 m2 =2,300 [E] 
dilatační dílec 6 - 10,0 m * 0,23 m2 =2,300 [F] 
dilatační dílec 7 - 9,5 m * 0,23 m2 =2,185 [G] 
Celkem: A+B+C+D+E+F+G=17,135 [H]</t>
  </si>
  <si>
    <t>celkem dle množství výztuže v kubatuře betonu 115 kg/m3 = 0,115 * 17,1 m3=1,967 [A]</t>
  </si>
  <si>
    <t>Dřík - beton  C30/37 XF4, XA2  - Cl 0,40 - Dmax 22 - S4 
dilatační dílec 1 - 0,5 m * 31 m2=15,500 [A]  
dilatační dílec 2 - 0,5 m * 29 m2=14,500 [B] 
dilatační dílec 3 - 0,5 m * 39 m2=19,500 [C]  
dilatační dílec 4 - 0,5 m * 26 m2=13,000 [D]  
dilatační dílec 5 - 0,5 m * 28 m2=14,000 [E]  
dilatační dílec 6 - 0,5 m * 28 m2=14,000 [F]  
dilatační dílec 7 - 0,5 m * 32 m2=16,000 [G] 
Celkem: A+B+C+D+E+F+G=106,500 [H]</t>
  </si>
  <si>
    <t>celkem dle množství výztuže v kubatuře betonu 120 kg/m3 = 0,12 * 106,5 m3=12,780 [A]</t>
  </si>
  <si>
    <t>POSTRANNÍ PRAHY - 0,7*0,3*4,4*2=1,848 [A] 
STUPNĚ - 0,16*0,19*1,3*18=0,711 [B] 
Celkem: A+B=2,559 [C]</t>
  </si>
  <si>
    <t>celkem dle množství výztuže v kubatuře betonu 120 kg/m3 = 0,12 * 2,56 m3=0,307 [A]</t>
  </si>
  <si>
    <t>beton  C12/15 XA2    - Cl 0,40 - Dmax 22 - S3 
pod základový pas  
2,4*0,15*75,5=27,180 [A] 
pod rubovou drenáž 
74,5*0,15*0,6=6,705 [B] 
pod kamennou dlažbu C16/20 Nxf1 
(5,3*5,2+6,7*6,1)*0,14=9,580 [C] 
Celkem: A+B+C=43,465 [D]</t>
  </si>
  <si>
    <t>obetonování rubové drenáže  - 0,3*0,3*74,5=6,705 [A]</t>
  </si>
  <si>
    <t>betonové  zajišťující prahy dlažby (9+8+4+5)*0,3*0,5=3,900 [A]</t>
  </si>
  <si>
    <t>(92+12+7)*0,35 m=38,850 [A]</t>
  </si>
  <si>
    <t>odláždění svahového kuželů - (5,3*5,2+6,7*6,1)*0,20=13,686 [A]</t>
  </si>
  <si>
    <t>separační vložka š. 100 mm - dilatační spáry - (3,8+3,6+3,4+3,1+2,8+3,3+3,3+1,8*6)*0,1=3,410 [A] 
dilatační spára - pás š. 0,33 m  - (3,8+3,6+3,4+3,1+2,8+3,3+3,3+1,8*6)*0,33=11,253 [B] 
celkem podél vodorovné pracovní spáry základu a dříku - 74,5*0,5*2=74,500 [C] 
izolace dříku -  2*74,5=149,000 [D] 
Celkem: A+B+C+D=238,163 [E]</t>
  </si>
  <si>
    <t>Ochrana izolace z geotextílie 500 g/m2 - ochrana izolace dříku - 2*74,5=149,000 [A]</t>
  </si>
  <si>
    <t>celkem římsa 1,7 * 74,5 m + 0,23 m2*2,0 =127,110 [A]</t>
  </si>
  <si>
    <t>celkem římsy 0,5 * 74,5 m=37,250 [A]</t>
  </si>
  <si>
    <t>NÁTĚR PENETRAČNÍ POLYMEROVÝ 
celkem římsa = 0,1 m*74,5=7,450 [A]</t>
  </si>
  <si>
    <t>74,5 M=74,500 [A]</t>
  </si>
  <si>
    <t>90=90,000 [A]</t>
  </si>
  <si>
    <t>90 M=90,000 [A]</t>
  </si>
  <si>
    <t>předpoklad 2 měsíce- 61 dní 
90*61=5 490,000 [A]</t>
  </si>
  <si>
    <t>stávající svodidlo - 80 m/4 m=20,000 [A]</t>
  </si>
  <si>
    <t>stávající svodidlo - 80 m /2 m=40,000 [A]</t>
  </si>
  <si>
    <t>77+1+1=79,000 [A]</t>
  </si>
  <si>
    <t>UŘEZÁNÍ PŘEČNÍVAJÍCÍCH ZÁPOR - 56+46=102,000 [A]</t>
  </si>
  <si>
    <t>celkem dilatační spáry - (3,8+3,6+3,4+3,1+2,8+3,3+3,3)*0,5+0,23*6+6*0,75=17,530 [A]</t>
  </si>
  <si>
    <t>celkem podél římsy 
celkem 74,5 M =74,500 [A]</t>
  </si>
  <si>
    <t>celkem dilatační spáry -  3,8+3,6+3,4+3,1+2,8+3,3+3,3+1,8*6+1,7*6=44,300 [A]</t>
  </si>
  <si>
    <t>Rozsah odečet délek  dle grafického systému AutoCAD.</t>
  </si>
  <si>
    <t>celkem dilatační spáry - (3,8+3,6+3,4+3,1+2,8+3,3+3,3)*2+1,8*6+1,7*6=67,600 [A]</t>
  </si>
  <si>
    <t>stávající kam. zeď - 4,1*68=278,800 [A]</t>
  </si>
  <si>
    <t>SO 204</t>
  </si>
  <si>
    <t>OPĚRNÁ ZEĎ v km 3,83</t>
  </si>
  <si>
    <t>celkem za položku 13183 - (116-81,77)*1,9 + pol. Č. 13273 - 4,1*1,9=72,827 [A] 
pol.č. 11332 - 7,56*1,9=14,364 [B] 
Celkem: A+B=87,191 [C]</t>
  </si>
  <si>
    <t>pol. č. - 11313 - 2,1*2,2=4,620 [A] 
pol. č.  - 11333 - 2,52*2,2=5,544 [B] 
Celkem: A+B=10,164 [C]</t>
  </si>
  <si>
    <t>celkem za položku - 96613 - 63,75*2,5=159,375 [A]</t>
  </si>
  <si>
    <t>cena za vypracování RDS SO 204 (REALIZAČNÍ DOKUMENTACE STAVBY) dle všeobecných obchodních podmínek objednatele</t>
  </si>
  <si>
    <t>cena za vypracování DSPS SO 204 (dokumentace skutečného provedení stavby) dle všeobecných obchodních podmínek objednatele</t>
  </si>
  <si>
    <t>Fotodokumentace SO 204 v průběhu realizace stavby v maximálně týdenním cyklu. Vše včetně předání v el. podobě a tištěné podobě dle požadavku objednatele a SOD.</t>
  </si>
  <si>
    <t>náletové křoviny na pod stávající kam. zdí - 30*2 m2=60,000 [A]</t>
  </si>
  <si>
    <t>21*1*0,1=2,100 [A]</t>
  </si>
  <si>
    <t>21*1*0,36=7,560 [A]</t>
  </si>
  <si>
    <t>21*1*0,12=2,520 [A]</t>
  </si>
  <si>
    <t>12 * (31) =372,000 [A] (předpoklad 1 měsíc- 31 dní)</t>
  </si>
  <si>
    <t>zemina pro svahové kužely 
7,5*5,9+5,6*6,7=81,770 [A]</t>
  </si>
  <si>
    <t>celkem výkop pro opěrnou zeď - 4,5*20+1,3*20=116,000 [A]</t>
  </si>
  <si>
    <t>betonové  zajišťující prahy dlažby (8+6+9+4)*0,3*0,5=4,050 [A]</t>
  </si>
  <si>
    <t>celkem uložení do náspyů a na skládkách - pol. Č. 13183 - 116=116,000 [A] 
celkem uložení do náspyů a na skládkách - pol. Č. 13273 - 4,1=4,100 [B] 
Celkem: A+B=120,100 [C]</t>
  </si>
  <si>
    <t>svahové kužely 
7,5*5,9+5,6*6,7=81,770 [A]</t>
  </si>
  <si>
    <t>rub a základ opěrné zdi  (dle vzor. př. řezu - zásyp základu) - 3,65*20+0,6*20=85,000 [A] 
rub a základ opěrné zdi (dle vzor. př. řezu - zásyp za opěrou) - 1,1*20=22,000 [B] 
Celkem: A+B=107,000 [C]</t>
  </si>
  <si>
    <t>odvodnění rubu opěrné zdi - 19=19,000 [A]</t>
  </si>
  <si>
    <t>HEB 140 - 34 ks * min. dl. 7 m * 0,0337=8,021 [A] 
HEB 120 - 30 ks * min. dl. 3 m * 0,0267=2,403 [B] 
Celkem: A+B=10,424 [C]</t>
  </si>
  <si>
    <t>výdřeva tl. 80 mm mezi HEB 140 - 42*3,8=159,600 [A] 
výdřeva tl. 60 mm mezi HEB 120 - 30*0,75=22,500 [B] 
Celkem: A+B=182,100 [C]</t>
  </si>
  <si>
    <t>" zadní řada mikropilot (OCELOVÉ TYČOVÉ prům. 32,0 mm VRT DN min.133) -  2*4 předpokládané délky 8,0 m" 2*4*8=64,000 [A] 
"přední řada mikropilot (OCELOVÉ TRUBKOVÉ prům. 89,0 mm VRT DN min.133) -  2*4 předpokládané délky 8,0 m"  2*4*8=64,000 [B] 
"tahové kotvy záporového pažení(OCELOVÉ TYČOVÉ prům. 32,0 mm VRT DN min.133) á 4 m  -  42/4 předpokládané délky 8,0 m" 42/4*8=84,000 [C] 
Celkem: A+B+C=212,000 [D]</t>
  </si>
  <si>
    <t>30*0,6=18,000 [A]</t>
  </si>
  <si>
    <t>" zadní řada mikropilot (OCELOVÉ TYČOVÉ prům. 32,0 mm VRT DN min.133) -  2*4 předpokládané délky 8,0 m" 2*4*8=64,000 [A] 
"přední řada mikropilot (OCELOVÉ TRUBKOVÉ prům. 89,0 mm VRT DN min.133) -  2*4 předpokládané délky 8,0 m 2*4*8=64,000 [B] 
"tahové kotvy záporového pažení(OCELOVÉ TYČOVÉ prům. 32,0 mm VRT DN min.133) á 4 m  -  42/4 předpokládané délky 8,0 m" 42/4*8=84,000 [C] 
Celkem: A+B+C=212,000 [D]</t>
  </si>
  <si>
    <t>VRTY PRO ZÁPORY HEB 140 - 34 ks * min. dl. 6,5 m =221,000 [A] 
VRTY PRO ZÁPORY HEB 120 - 30 ks * min. dl. 2,25 m =67,500 [B] 
Celkem: A+B=288,500 [C]</t>
  </si>
  <si>
    <t>základový pas - beton C30/37 XF2, XA2   - Cl 0,40 - Dmax 22 - S4 
dilatační dílec 1 - 10,0 m * 1,05 m2 =10,500 [A] 
dilatační dílec 2 - 9,0 m * 1,05 m2=9,450 [B] 
Celkem: A+B=19,950 [C]</t>
  </si>
  <si>
    <t>celkem dle množství výztuže v kubatuře betonu 150 kg/m3 = 0,15 *20 m3=3,000 [A]</t>
  </si>
  <si>
    <t>TĚSNÍCÍ FOLIE DLE ČSN 73 6244 S DRENÁŽNÍ ÚPRAVOU DLE čl. 5.2. 
2,5*19=47,500 [A]</t>
  </si>
  <si>
    <t>Římsa - beton  C30/37 XC4, XF4, XD3  - Cl 0,40 - Dmax 16 - S4 
dilatační dílec 1 - 10,0 m * 0,23 m2 =2,300 [A] 
dilatační dílec 2 - 9,0 m * 0,23 m2=2,070 [B] 
Celkem: A+B=4,370 [C]</t>
  </si>
  <si>
    <t>celkem dle množství výztuže v kubatuře betonu 115 kg/m3 = 0,115 * 4,4 m3=0,506 [A]</t>
  </si>
  <si>
    <t>Dřík - beton  C30/37 XF4, XA2  - Cl 0,40 - Dmax 22 - S4 
dilatační dílec 1 - 0,5 m * 25 m2=12,500 [A]  
dilatační dílec 2 - 0,5 m * 28 m2=14,000 [B] 
Celkem: A+B=26,500 [C]</t>
  </si>
  <si>
    <t>celkem dle množství výztuže v kubatuře betonu 120 kg/m3 = 0,12 * 26,5 m3=3,180 [A]</t>
  </si>
  <si>
    <t>beton  C12/15 XA2    - Cl 0,40 - Dmax 22 - S3 
pod základový pas  
2,4*0,15*20=7,200 [A] 
pod rubovou drenáž 
19*0,15*0,6=1,710 [B] 
pod kamennou dlažbu C16/20 Nxf1 
 (3,5*8,6+5,8*5,9)*0,14=9,005 [C] 
Celkem: A+B+C=17,915 [D]</t>
  </si>
  <si>
    <t>obetonování rubové drenáže  - 0,3*0,3*19=1,710 [A]</t>
  </si>
  <si>
    <t>(31+15+4)*0,35 m=17,500 [A]</t>
  </si>
  <si>
    <t>(3,5*8,6+5,8*5,9)*0,2=0,000 [C]</t>
  </si>
  <si>
    <t>položka zahrnuje: 
- nutné zemní práce (svahování, úpravu pláně a pod.) 
- zřízení spojovací vrstvy 
- zřízení lože dlažby z cementové malty předepsané kvality a předepsané tloušťky 
- dodávku a položení dlažby z lomového kamene do předepsaného tvaru 
- spárování, těsnění, tmelení a vyplnění spar MC případně s vyklínováním 
- úprava povrchu pro odvedení srážkové vody 
- nezahrnuje podklad pod dlažbu, vykazuje se samostatně položkami SD 45</t>
  </si>
  <si>
    <t>separační vložka š. 100 mm - dilatační spáry -  (3,1+1,8)*0,1=0,490 [A] 
dilatační spára - pás š. 0,33 m  - (3,1+1,8)*0,33=1,617 [B] 
celkem podél vodorovné pracovní spáry základu a dříku - 19*0,5*2=19,000 [C] 
izolace dříku -  1,5*19=28,500 [D] 
Celkem: A+B+C+D=49,607 [E]</t>
  </si>
  <si>
    <t>Ochrana izolace z geotextílie 500 g/m2 - ochrana izolace dříku - 1,5*19=28,500 [A]</t>
  </si>
  <si>
    <t>celkem římsa 1,7 * 19 m + 0,23 m2*2,0 =32,760 [A]</t>
  </si>
  <si>
    <t>celkem římsy 0,5 * 19 m=9,500 [A]</t>
  </si>
  <si>
    <t>NÁTĚR PENETRAČNÍ POLYMEROVÝ 
celkem římsa = 0,1 m*19=1,900 [A]</t>
  </si>
  <si>
    <t>potrubí dn 150 mm pro vyústění rubové drenáže skrz dřík opěrné zdi, včetně T-kusu 
0,8*2=1,600 [A]</t>
  </si>
  <si>
    <t>19 M=19,000 [A]</t>
  </si>
  <si>
    <t>30 M=30,000 [A]</t>
  </si>
  <si>
    <t>předpoklad 1 měsíc- 31 dní 
30*31=930,000 [A]</t>
  </si>
  <si>
    <t>21+1+1=23,000 [A]</t>
  </si>
  <si>
    <t>UŘEZÁNÍ PŘEČNÍVAJÍCÍCH ZÁPOR - 34+30=64,000 [A]</t>
  </si>
  <si>
    <t>celkem dilatační spáry - (3,5+1,8)*0,5+0,23+0,75=3,630 [A]</t>
  </si>
  <si>
    <t>celkem podél římsy 
celkem 19 M=19,000 [A]</t>
  </si>
  <si>
    <t>celkem dilatační spáry -  3,5*2+1,8+1,7=10,500 [A]</t>
  </si>
  <si>
    <t>celkem dilatační spáry - 3,5*2+1,8+1,7=10,500 [A]</t>
  </si>
  <si>
    <t>stávající kam. zeď - 15*4,25=63,750 [A]</t>
  </si>
  <si>
    <t>SO 205</t>
  </si>
  <si>
    <t>OPĚRNÁ ZEĎ v km 3,87</t>
  </si>
  <si>
    <t>celkem za položku 13183 - 154,1*1,9 =292,790 [A] 
pol.č. 11130 - 98,4*0,15*1,9=28,044 [B] 
Celkem: A+B=320,834 [C]</t>
  </si>
  <si>
    <t>cena za vypracování RDS SO 205 (REALIZAČNÍ DOKUMENTACE STAVBY) dle všeobecných obchodních podmínek objednatele</t>
  </si>
  <si>
    <t>cena za vypracování DSPS SO 205 (dokumentace skutečného provedení stavby) dle všeobecných obchodních podmínek objednatele</t>
  </si>
  <si>
    <t>Fotodokumentace SO 205 v průběhu realizace stavby v maximálně týdenním cyklu. Vše včetně předání v el. podobě a tištěné podobě dle požadavku objednatele a SOD.</t>
  </si>
  <si>
    <t>4,1*24=98,400 [A]</t>
  </si>
  <si>
    <t>celkem výkop pro opěrnou zeď - 6,7*23=154,100 [A]</t>
  </si>
  <si>
    <t>celkem uložení do náspyů a na skládkách - pol. Č. 13183 - 154,1=154,100 [A]</t>
  </si>
  <si>
    <t>zásyp za rubem zdi (dle vzor. př. řezu - zásyp za opěrou)- 2,5*22+0,45*22=64,900 [A]</t>
  </si>
  <si>
    <t>„ vč. nákupu v  zemníku, natěžení a dopravy na stavbu“ 
1,8*23=41,400 [A]</t>
  </si>
  <si>
    <t>1,8*23=41,400 [A]</t>
  </si>
  <si>
    <t>PRO DRENÁŽNÍ TRATIVOD - NETKANÁ FILTRAČNÍ GEOTEXTILIE Z PP 200 G/M2 
21*2=42,000 [A]</t>
  </si>
  <si>
    <t>odvodnění rubu opěrné zdi - 21=21,000 [A]</t>
  </si>
  <si>
    <t>ZDI OPĚR, ZÁRUB, NÁBŘEŽ Z GABIONŮ RUČNĚ ROVNANÝCH, DRÁT prům. 4,0MM, POVRCHOVÁ ÚPRAVA Zn + Al 
GABIONOVÁ STĚNA - 1,5*1*21+1*1*21=52,500 [A]</t>
  </si>
  <si>
    <t>ŠDa FR. 0-32 
2,4*0,2*22=10,560 [A]</t>
  </si>
  <si>
    <t>Ochrana izolace z geotextílie 500 g/m2 - ochrana izolace dříku - 3*23=69,000 [A]</t>
  </si>
  <si>
    <t>87446</t>
  </si>
  <si>
    <t>POTRUBÍ Z TRUB PLASTOVÝCH ODPADNÍCH DN DO 400MM</t>
  </si>
  <si>
    <t>prodloužení potrubí - 3=3,000 [A]</t>
  </si>
  <si>
    <t>pro patky pro zábradlí - 1*11=11,000 [A] 
Celkem: A=11,000 [C]</t>
  </si>
  <si>
    <t>VÝÚSTNÍ OBJEKT TRATIVODU 
1=1,000 [A]</t>
  </si>
  <si>
    <t>položka zahrnuje:  
- dodání  čerstvého  betonu  (betonové  směsi)  požadované  kvality,  jeho  uložení  do požadovaného tvaru, ošetření a ochranu betonu,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úpravy povrchu pro položení požadované izolace, povlaků a nátěrů, případně vyspravení,  
- nátěry zabraňující soudržnost betonu a bednění,  
- opatření  povrchů  betonu  izolací  proti zemní vlhkosti v částech, kde přijdou do styku se zeminou nebo kamenivem</t>
  </si>
  <si>
    <t>21=21,000 [A]</t>
  </si>
  <si>
    <t>23=23,000 [A]</t>
  </si>
  <si>
    <t>SO 206</t>
  </si>
  <si>
    <t>OPĚRNÁ ZEĎ v km 3,89</t>
  </si>
  <si>
    <t>celkem za položku 13183 - (203,44-7,86)*1,9=371,602 [A] 
pol.č. 11332 - 16,74*1,9=31,806 [B] 
Celkem: A+B=403,408 [C]</t>
  </si>
  <si>
    <t>pol.č. - 11313 - 4,65*2,2=10,230 [A] 
pol.č. - 11333 - 5,58*2,2=12,276 [B] 
Celkem: A+B=22,506 [C]</t>
  </si>
  <si>
    <t>cena za vypracování RDS SO 206 (REALIZAČNÍ DOKUMENTACE STAVBY) dle všeobecných obchodních podmínek objednatele</t>
  </si>
  <si>
    <t>cena za vypracování DSPS SO 206 (dokumentace skutečného provedení stavby) dle všeobecných obchodních podmínek objednatele</t>
  </si>
  <si>
    <t>Fotodokumentace SO 206 v průběhu realizace stavby v maximálně týdenním cyklu. Vše včetně předání v el. podobě a tištěné podobě dle požadavku objednatele a SOD.</t>
  </si>
  <si>
    <t>náletové křoviny - 20*2 m2=40,000 [A]</t>
  </si>
  <si>
    <t>31*1,5*0,1=4,650 [A]</t>
  </si>
  <si>
    <t>31*1,5*0,36=16,740 [A]</t>
  </si>
  <si>
    <t>31*1,5*0,12=5,580 [A]</t>
  </si>
  <si>
    <t>zemina pro svahové kužely 
1,7*4,2+0,4*1,8=7,860 [A]</t>
  </si>
  <si>
    <t>celkem výkop pro opěrnou zeď - 8,4*10,5+5,7*12,5+8,3*5,3=203,440 [A]</t>
  </si>
  <si>
    <t>celkem uložení do náspyů a na skládkách - pol. Č. 13183 - 203,44=203,440 [A]</t>
  </si>
  <si>
    <t>svahové kužely 
1,7*4,2+0,4*1,8=7,860 [A]</t>
  </si>
  <si>
    <t>rub a základ opěrné zdi  (dle vzor. př. řezu - zásyp základu) - 0,6*13+2,6*15,5+0,75*30=70,600 [A] 
rub a základ opěrné zdi (dle vzor. př. řezu - zásyp za opěrou) - 1,1*28=30,800 [B] 
Celkem: A+B=101,400 [C]</t>
  </si>
  <si>
    <t>Rozsah-odečet ploch dle grafického systému AutoCAD. 
„ vč. nákupu v  zemníku, natěžení a dopravy na stavbu“</t>
  </si>
  <si>
    <t>45=45,000 [A]</t>
  </si>
  <si>
    <t>odvodnění rubu opěrné zdi - 27=27,000 [A]</t>
  </si>
  <si>
    <t>HEB 140 - 20 ks * min. dl. 5 m * 0,0337=3,370 [A]</t>
  </si>
  <si>
    <t>výdřeva tl. 80 mm mezi HEB 140 - 80+5*2=90,000 [A]</t>
  </si>
  <si>
    <t>" zadní řada mikropilot (OCELOVÉ TYČOVÉ prům. 32,0 mm VRT DN min.133) -  2*4+3 předpokládané délky 8,0 m"  (2*4+3)*8=88,000 [A] 
"přední řada mikropilot (OCELOVÉ TRUBKOVÉ prům. 89,0 mm VRT DN min.133) -  2*4+3 předpokládané délky 8,0 m"  (2*4+3)*8=88,000 [B] 
"tahové kotvy záporového pažení (OCELOVÉ TYČOVÉ prům. 32,0 mm VRT DN min.133) á 4 m  -  32/4 předpokládané délky 8,0 m"  (32/4)*8=64,000 [C] 
Celkem: A+B+C=240,000 [D]</t>
  </si>
  <si>
    <t>" zadní řada mikropilot (OCELOVÉ TYČOVÉ prům. 32,0 mm VRT DN min.133) -  2*4+3 předpokládané délky 8,0 m"  (2*4+3)*8=88,000 [A] 
"přední řada mikropilot (OCELOVÉ TRUBKOVÉ prům. 89,0 mm VRT DN min.133) -  2*4+3 předpokládané délky 8,0 m"  (2*4+3)*8=88,000 [B] 
"tahové kotvy záporového pažení(OCELOVÉ TYČOVÉ prům. 32,0 mm VRT DN min.133) á 4 m  -  32/4 předpokládané délky 8,0 m" (32/4)*8=64,000 [C] 
Celkem: A+B+C=240,000 [D]</t>
  </si>
  <si>
    <t>VRTY PRO ZÁPORY HEB 140 - 20 ks * min. dl. 4,5 m =90,000 [A]</t>
  </si>
  <si>
    <t>základový pas - beton C30/37 XF2, XA2   - Cl 0,40 - Dmax 22 - S4 
dilatační dílec 1 - 10,0 m * 1,05 m2 =10,500 [A] 
dilatační dílec 2 - 10,0 m * 1,05 m2=10,500 [B] 
dilatační dílec 3 - 7,0 m * 1,05 m2=7,350 [C] 
Celkem: A+B+C=28,350 [D]</t>
  </si>
  <si>
    <t>celkem dle množství výztuže v kubatuře betonu 150 kg/m3 = 0,15 *28,4 =4,260 [A] m3</t>
  </si>
  <si>
    <t>"TĚSNÍCÍ FOLIE DLE ČSN 73 6244 S DRENÁŽNÍ ÚPRAVOU DLE čl. 5.2. " 
2,5*27=67,500 [A]</t>
  </si>
  <si>
    <t>Římsa - beton  C30/37 XC4, XF4, XD3  - Cl 0,40 - Dmax 16 - S4 
dilatační dílec 1 - 10,0 m * 0,23 m2 =2,300 [A] 
dilatační dílec 2 - 10,0 m * 0,23 m2 =2,300 [B] 
dilatační dílec 3 - 7,0 m * 0,23 m2 =1,610 [C] 
Celkem: A+B+C=6,210 [D]</t>
  </si>
  <si>
    <t>celkem dle množství výztuže v kubatuře betonu 115 kg/m3 = 0,115 * 6,2=0,713 [A] m3</t>
  </si>
  <si>
    <t>Dřík - beton  C30/37 XF4, XA2  - Cl 0,40 - Dmax 22 - S4 
dilatační dílec 1 - 0,5 m * 16 m2 =8,000 [A] 
dilatační dílec 2 - 0,5 m * 22 m2 =11,000 [B] 
dilatační dílec 3 - 0,5 m * 17 m2 =8,500 [C] 
Celkem: A+B+C=27,500 [D]</t>
  </si>
  <si>
    <t>celkem dle množství výztuže v kubatuře betonu 120 kg/m3 = 0,12 * 27,5 =3,300 [A] m3</t>
  </si>
  <si>
    <t>33817C</t>
  </si>
  <si>
    <t>SLOUPKY PLOTOVÉ Z DÍLCŮ KOVOVÝCH DO BETONOVÝCH PATEK</t>
  </si>
  <si>
    <t>KS</t>
  </si>
  <si>
    <t>12 ks=12,000 [A]</t>
  </si>
  <si>
    <t>- dodání a osazení předepsaného sloupku včetně PKO  
- případnou betonovou patku z předepsané třídy betonu  
- nutné zemní práce</t>
  </si>
  <si>
    <t>beton  C12/15 XA2    - Cl 0,40 - Dmax 22 - S3 
pod základový pas  
2,4*0,15*28=10,080 [A] 
pod rubovou drenáž 
27*0,15*0,6=2,430 [B] 
Celkem: A+B=12,510 [C]</t>
  </si>
  <si>
    <t>obetonování rubové drenáže  - 0,3*0,3*27=2,430 [A]</t>
  </si>
  <si>
    <t>582622</t>
  </si>
  <si>
    <t>KRYTY Z BETON DLAŽDIC SE ZÁMKEM ŠEDÝCH TL 80MM DO LOŽE Z MC</t>
  </si>
  <si>
    <t>rampová napojení 
celkem 0,5*0,75*2=0,750 [A]</t>
  </si>
  <si>
    <t>separační vložka š. 100 mm - dilatační spáry -  ( 2,1+1,8+3,2+1,8)*0,1=0,890 [A] 
dilatační spára - pás š. 0,33 m  - ( 2,1+1,8+3,2+1,8)*0,33=2,937 [B] 
celkem podél vodorovné pracovní spáry základu a dříku - 27*0,5*2=27,000 [C] 
izolace dříku -  1,5*27=40,500 [D] 
Celkem: A+B+C+D=71,327 [E]</t>
  </si>
  <si>
    <t>Ochrana izolace z geotextílie 500 g/m2 - ochrana izolace dříku - 1,5*27=40,500 [A]</t>
  </si>
  <si>
    <t>76792</t>
  </si>
  <si>
    <t>OPLOCENÍ Z DRÁTĚNÉHO PLETIVA POTAŽENÉHO PLASTEM</t>
  </si>
  <si>
    <t>celkem - 24 * 1,8=43,200 [A]</t>
  </si>
  <si>
    <t>- položka zahrnuje vedle vlastního pletiva i rámy, rošty, lišty, kování, podpěrné, závěsné, upevňovací prvky, spojovací a těsnící materiál, pomocný materiál, kompletní povrchovou úpravu.  
- nejsou zahrnuty sloupky, které se vykazují v samostatných položkách 338**, není zahrnuta podezdívka (272**)  
- součástí položky je  případně i ostnatý drát, uvažovaná plocha se pak vypočítává po horní hranu drátu.</t>
  </si>
  <si>
    <t>celkem římsa 1,7 * 27 m + 0,23 m2*2,0=46,360 [A]</t>
  </si>
  <si>
    <t>celkem římsy 0,5 * 27 m=13,500 [A]</t>
  </si>
  <si>
    <t>NÁTĚR PENETRAČNÍ POLYMEROVÝ 
celkem římsa = 0,1 m*27=2,700 [A]</t>
  </si>
  <si>
    <t>potrubí dn 150 mm pro vyústění rubové drenáže skrz dřík opěrné zdi, včetně T-kusu 
0,8*3=2,400 [A]</t>
  </si>
  <si>
    <t>27=27,000 [A]</t>
  </si>
  <si>
    <t>40 M=40,000 [A]</t>
  </si>
  <si>
    <t>předpoklad 2 měsíce- 31+30 dní 
30*61=1 830,000 [A]</t>
  </si>
  <si>
    <t>stávající svodidlo - 24 m/4 m=6,000 [A]</t>
  </si>
  <si>
    <t>stávající svodidlo - 24 m /2 m=12,000 [A]</t>
  </si>
  <si>
    <t>rampová napojení 
celkem 2,5*2=5,000 [A]</t>
  </si>
  <si>
    <t>31+1+1=33,000 [A]</t>
  </si>
  <si>
    <t>UŘEZÁNÍ PŘEČNÍVAJÍCÍCH ZÁPOR - 20=20,000 [A]</t>
  </si>
  <si>
    <t>celkem dilatační spáry - (2,1+1,8+1,7+3,2)*0,5+0,23*2+0,75*2=6,360 [A]</t>
  </si>
  <si>
    <t>celkem podél římsy 
celkem 27 M=27,000 [A]</t>
  </si>
  <si>
    <t>celkem dilatační spáry -   2,1+1,8+1,7+3,2+1,8*2+1,7*2=15,800 [A]</t>
  </si>
  <si>
    <t>celkem dilatační spáry -  2,1*2+1,8+1,7+3,2*2+1,8*2+1,7*2=21,100 [A]</t>
  </si>
  <si>
    <t>94490</t>
  </si>
  <si>
    <t>OCHRANNÁ KONSTRUKCE</t>
  </si>
  <si>
    <t>ochranné ohrazení a sítě ve svahu - zajištění svahu podél výkopu proti pádu suti nebo stav. materiálu na nemovitosti pod svahem - 7*1,5=10,500 [A]</t>
  </si>
  <si>
    <t>966842</t>
  </si>
  <si>
    <t>ODSTRANĚNÍ OPLOCENÍ Z DRÁT PLETIVA</t>
  </si>
  <si>
    <t>stávající oplocení - 24 m =24,000 [A]</t>
  </si>
  <si>
    <t>položka zahrnuje:  
- kompletní bourací práce včetně odstranění základových konstrukcí a nezbytného rozsahu zemních prací,  
- veškerou manipulaci s vybouranou sutí a hmotami včetně uložení na skládku,  
- veškeré další práce plynoucí z technologického předpisu a z platných předpisů,  
- odstranění sloupků z jiného materiálu, odstranění vrat a vrátek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</si>
  <si>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207</t>
  </si>
  <si>
    <t>OPĚRNÁ ZEĎ v km 4,20</t>
  </si>
  <si>
    <t>celkem za položku 13183 - (199,8-2,46)*1,9 =374,946 [A] 
pol. č. - 11332 - 16,65*1,9=31,635 [B] 
Celkem: A+B=406,581 [C]</t>
  </si>
  <si>
    <t>pol č. 11313 - 4,625*2,2=10,175 [A] 
pol.č. 11333 - 5,55*2,2=12,210 [B] 
Celkem: A+B=22,385 [C]</t>
  </si>
  <si>
    <t>cena za vypracování RDS SO 207 (REALIZAČNÍ DOKUMENTACE STAVBY) dle všeobecných obchodních podmínek objednatele</t>
  </si>
  <si>
    <t>cena za vypracování DSPS SO 207 (dokumentace skutečného provedení stavby) dle všeobecných obchodních podmínek objednatele</t>
  </si>
  <si>
    <t>Fotodokumentace SO 207 v průběhu realizace stavby v maximálně týdenním cyklu. Vše včetně předání v el. podobě a tištěné podobě dle požadavku objednatele a SOD.</t>
  </si>
  <si>
    <t>náletové křoviny - 35*2=70,000 [A] m2</t>
  </si>
  <si>
    <t>37*1,25*0,1=4,625 [A]</t>
  </si>
  <si>
    <t>37*1,25*0,36=16,650 [A]</t>
  </si>
  <si>
    <t>37*1,25*0,12=5,550 [A]</t>
  </si>
  <si>
    <t>zemina pro svahové kužely 
0,3*4,1*2=2,460 [A]</t>
  </si>
  <si>
    <t>celkem výkop pro opěrnou zeď - 5,4*37=199,800 [A]</t>
  </si>
  <si>
    <t>celkem uložení do náspyů a na skládkách - pol. Č. 13183 - 199,8=199,800 [A]</t>
  </si>
  <si>
    <t>svahové kužely 
0,3*4,1*2=2,460 [A]</t>
  </si>
  <si>
    <t>rub a základ opěrné zdi  (dle vzor. př. řezu - zásyp základu) - 0,85*37+0,45*37=48,100 [A] 
rub a základ opěrné zdi (dle vzor. př. řezu - zásyp za opěrou) - 0,28*37=10,360 [B] 
Celkem: A+B=58,460 [C]</t>
  </si>
  <si>
    <t>1,1*37=40,700 [A]</t>
  </si>
  <si>
    <t>odvodnění rubu opěrné zdi - 35=35,000 [A]</t>
  </si>
  <si>
    <t>HEB 140 - 22 ks * min. dl. 4 m * 0,0337=2,966 [A]</t>
  </si>
  <si>
    <t>výdřeva tl. 80 mm mezi HEB 140 - 40*1,8=72,000 [A]</t>
  </si>
  <si>
    <t>" zadní řada mikropilot (OCELOVÉ TYČOVÉ prům. 32,0 mm VRT DN min.133) -  3*4+2 předpokládané délky 8,0 m"  (3*4+2)*8=112,000 [A] 
"přední řada mikropilot (OCELOVÉ TRUBKOVÉ prům.  89,0 mm VRT DN min.133) -   3*4+2 předpokládané délky 8,0 m"  (3*4+2)*8=112,000 [B] 
"tahové kotvy záporového pažení(OCELOVÉ TYČOVÉ prům. 32,0 mm VRT DN min.133) á 4 m  -  40/4 předpokládané délky 8,0 m"  (40/4)*8=80,000 [C] 
Celkem: A+B+C=304,000 [D]</t>
  </si>
  <si>
    <t>" zadní řada mikropilot (OCELOVÉ TYČOVÉ prům. 32,0 mm VRT DN min.133) -  3*4+2 předpokládané délky 8,0 m"  (3*4+2)*8=112,000 [A] 
"přední řada mikropilot (OCELOVÉ TRUBKOVÉ prům. 89,0 mm VRT DN min.133) -   3*4+2 předpokládané délky 8,0 m"  (3*4+2)*8=112,000 [B] 
"tahové kotvy záporového pažení(OCELOVÉ TYČOVÉ prům. 32,0 mm VRT DN min.133) á 4 m  -  40/4 předpokládané délky 8,0 m"  (40/4)*8=80,000 [C] 
Celkem: A+B+C=304,000 [D]</t>
  </si>
  <si>
    <t>VRTY PRO ZÁPORY HEB 140 - 22 ks * min. dl. 4 m =88,000 [A]</t>
  </si>
  <si>
    <t>základový pas - beton C30/37 XF2, XA2   - Cl 0,40 - Dmax 22 - S4 
dilatační dílec 1 - 15,0 m * 1,05 m2 =15,750 [A] 
dilatační dílec 2 - 10,0 m * 1,05 m2 =10,500 [B] 
dilatační dílec 3 - 10,0 m * 1,05 m2 =10,500 [C] 
Celkem: A+B+C=36,750 [D]</t>
  </si>
  <si>
    <t>celkem dle množství výztuže v kubatuře betonu 150 kg/m3 = 0,15 *36,8 m3=5,520 [A]</t>
  </si>
  <si>
    <t>"TĚSNÍCÍ FOLIE DLE ČSN 73 6244S DRENÁŽNÍ ÚPRAVOU DLE čl. 5.2. " 
2,5*35=87,500 [A]</t>
  </si>
  <si>
    <t>Římsa - beton  C30/37 XC4, XF4, XD3  - Cl 0,40 - Dmax 16 - S4 
dilatační dílec 1 - 15,0 m * 0,23 m2 =3,450 [A] 
dilatační dílec 2 - 10,0 m * 0,23 m2 =2,300 [B] 
dilatační dílec 3 - 10,0 m * 0,23 m2 =2,300 [C] 
Celkem: A+B+C=8,050 [D]</t>
  </si>
  <si>
    <t>celkem dle množství výztuže v kubatuře betonu 115 kg/m3 = 0,115 * 8,1=0,932 [A] m3</t>
  </si>
  <si>
    <t>Dřík - beton  C30/37 XF4, XA2  - Cl 0,40 - Dmax 22 - S4 
dilatační dílec 1 - 0,5 m * 13 m2 =6,500 [A] 
dilatační dílec 2 - 0,5 m * 8,5 m2 =4,250 [B] 
dilatační dílec 3 - 0,5 m * 8,5 m2=4,250 [C] 
Celkem: A+B+C=15,000 [D]</t>
  </si>
  <si>
    <t>celkem dle množství výztuže v kubatuře betonu 120 kg/m3 = 0,12 * 15 =1,800 [A] m3</t>
  </si>
  <si>
    <t>20 ks =20,000 [A]</t>
  </si>
  <si>
    <t>beton  C12/15 XA2    - Cl 0,40 - Dmax 22 - S3 
pod základový pas  
2,4*0,15*36 =12,960 [A] 
pod rubovou drenáž 
35*0,15*0,6 =3,150 [B] 
Celkem: A+B=16,110 [C]</t>
  </si>
  <si>
    <t>obetonování rubové drenáže  - 0,3*0,3*35=3,150 [A]</t>
  </si>
  <si>
    <t>separační vložka š. 100 mm - dilatační spáry -  (1,1+1,8+1,1+1,8)*0,1=0,580 [A] 
dilatační spára - pás š. 0,33 m  - (1,1+1,8+1,1+1,8)*0,33=1,914 [B] 
celkem podél vodorovné pracovní spáry základu a dříku - 35*0,5*2=35,000 [C] 
izolace dříku -  0,85*35=29,750 [D] 
Celkem: A+B+C+D=67,244 [E]</t>
  </si>
  <si>
    <t>Ochrana izolace z geotextílie 500 g/m2 - ochrana izolace dříku - 0,85*35=29,750 [A]</t>
  </si>
  <si>
    <t>celkem - 40 * 1,8=72,000 [A]</t>
  </si>
  <si>
    <t>celkem římsa 1,7 * 35 m + 0,23 m2*2,0 =59,960 [A]</t>
  </si>
  <si>
    <t>celkem římsy 0,5 * 35 m=17,500 [A]</t>
  </si>
  <si>
    <t>NÁTĚR PENETRAČNÍ POLYMEROVÝ 
celkem římsa = 0,1 m*35 =3,500 [A]</t>
  </si>
  <si>
    <t>ocelové zábradlí v.1,30 m s výplní PMMA 
35=35,000 [A]</t>
  </si>
  <si>
    <t>předpoklad 2 měsíce- 31+30  dní 
50*61=3 050,000 [A]</t>
  </si>
  <si>
    <t>stávající svodidlo - 24 m/4 m =6,000 [A]</t>
  </si>
  <si>
    <t>37+1+1=39,000 [A]</t>
  </si>
  <si>
    <t>UŘEZÁNÍ PŘEČNÍVAJÍCÍCH ZÁPOR - 22=22,000 [A]</t>
  </si>
  <si>
    <t>celkem dilatační spáry - (1,1+1,8+1,7+1,1)*0,5+0,23*2+0,75*2=4,810 [A]</t>
  </si>
  <si>
    <t>celkem podél římsy 
celkem 35 M=35,000 [A]</t>
  </si>
  <si>
    <t>celkem dilatační spáry -  1,1+1,8+1,7+1,1+1,8+1,7=9,200 [A]</t>
  </si>
  <si>
    <t>ochranné ohrazení a sítě ve svahu - zajištění svahu podél výkopu proti pádu suti nebo stav. materiálu na nemovitosti pod svahem - 40*1,5=60,000 [A]</t>
  </si>
  <si>
    <t>stávající oplocení - 40 m =40,000 [A]</t>
  </si>
  <si>
    <t>SO 301</t>
  </si>
  <si>
    <t>DEŠŤOVÁ KANALIZACE BOROVÁ</t>
  </si>
  <si>
    <t>700301</t>
  </si>
  <si>
    <t>SOUB</t>
  </si>
  <si>
    <t>podrobný výkaz je součástí stavebního objektu a je přiložen jako příloha k tomuto soupisu prací 
celkem předpoklad - 1 ks=1,000 [A]</t>
  </si>
  <si>
    <t>SO 302</t>
  </si>
  <si>
    <t>DEŠŤOVÁ KANALIZACE OLDŘIŠ</t>
  </si>
  <si>
    <t>700302</t>
  </si>
  <si>
    <t>SO 401</t>
  </si>
  <si>
    <t>VEŘEJNÉ OSVĚTLENÍ BOROVÁ</t>
  </si>
  <si>
    <t>700401</t>
  </si>
  <si>
    <t>SO 402</t>
  </si>
  <si>
    <t>VEŘEJNÉ OSVĚTLENÍ OLDŘIŠ</t>
  </si>
  <si>
    <t>700402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</si>
</sst>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styles" Target="styles.xml" /><Relationship Id="rId21" Type="http://schemas.openxmlformats.org/officeDocument/2006/relationships/sharedStrings" Target="sharedStrings.xml" /><Relationship Id="rId22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7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0+C10+C11+C12+C13+C14+C15+C16+C17+C18+C19+C20+C21+C22+C23+C24+C25+C26+C27</f>
      </c>
      <c s="1"/>
      <c s="1"/>
    </row>
    <row r="7" spans="1:5" ht="12.75" customHeight="1">
      <c r="A7" s="1"/>
      <c s="4" t="s">
        <v>5</v>
      </c>
      <c s="7">
        <f>0+E10+E11+E12+E13+E14+E15+E16+E17+E18+E19+E20+E21+E22+E23+E24+E25+E26+E27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'000'!I3</f>
      </c>
      <c s="21">
        <f>'000'!O2</f>
      </c>
      <c s="21">
        <f>C10+D10</f>
      </c>
    </row>
    <row r="11" spans="1:5" ht="12.75" customHeight="1">
      <c r="A11" s="20" t="s">
        <v>90</v>
      </c>
      <c s="20" t="s">
        <v>91</v>
      </c>
      <c s="21">
        <f>'SO 101'!I3</f>
      </c>
      <c s="21">
        <f>'SO 101'!O2</f>
      </c>
      <c s="21">
        <f>C11+D11</f>
      </c>
    </row>
    <row r="12" spans="1:5" ht="12.75" customHeight="1">
      <c r="A12" s="20" t="s">
        <v>673</v>
      </c>
      <c s="20" t="s">
        <v>674</v>
      </c>
      <c s="21">
        <f>'SO 102'!I3</f>
      </c>
      <c s="21">
        <f>'SO 102'!O2</f>
      </c>
      <c s="21">
        <f>C12+D12</f>
      </c>
    </row>
    <row r="13" spans="1:5" ht="12.75" customHeight="1">
      <c r="A13" s="20" t="s">
        <v>882</v>
      </c>
      <c s="20" t="s">
        <v>883</v>
      </c>
      <c s="21">
        <f>'SO 103'!I3</f>
      </c>
      <c s="21">
        <f>'SO 103'!O2</f>
      </c>
      <c s="21">
        <f>C13+D13</f>
      </c>
    </row>
    <row r="14" spans="1:5" ht="12.75" customHeight="1">
      <c r="A14" s="20" t="s">
        <v>973</v>
      </c>
      <c s="20" t="s">
        <v>974</v>
      </c>
      <c s="21">
        <f>'SO 104'!I3</f>
      </c>
      <c s="21">
        <f>'SO 104'!O2</f>
      </c>
      <c s="21">
        <f>C14+D14</f>
      </c>
    </row>
    <row r="15" spans="1:5" ht="12.75" customHeight="1">
      <c r="A15" s="20" t="s">
        <v>1024</v>
      </c>
      <c s="20" t="s">
        <v>1025</v>
      </c>
      <c s="21">
        <f>'SO 181'!I3</f>
      </c>
      <c s="21">
        <f>'SO 181'!O2</f>
      </c>
      <c s="21">
        <f>C15+D15</f>
      </c>
    </row>
    <row r="16" spans="1:5" ht="12.75" customHeight="1">
      <c r="A16" s="20" t="s">
        <v>1112</v>
      </c>
      <c s="20" t="s">
        <v>1113</v>
      </c>
      <c s="21">
        <f>'SO 182'!I3</f>
      </c>
      <c s="21">
        <f>'SO 182'!O2</f>
      </c>
      <c s="21">
        <f>C16+D16</f>
      </c>
    </row>
    <row r="17" spans="1:5" ht="12.75" customHeight="1">
      <c r="A17" s="20" t="s">
        <v>1126</v>
      </c>
      <c s="20" t="s">
        <v>1127</v>
      </c>
      <c s="21">
        <f>'SO 201'!I3</f>
      </c>
      <c s="21">
        <f>'SO 201'!O2</f>
      </c>
      <c s="21">
        <f>C17+D17</f>
      </c>
    </row>
    <row r="18" spans="1:5" ht="12.75" customHeight="1">
      <c r="A18" s="20" t="s">
        <v>1195</v>
      </c>
      <c s="20" t="s">
        <v>1196</v>
      </c>
      <c s="21">
        <f>'SO 202'!I3</f>
      </c>
      <c s="21">
        <f>'SO 202'!O2</f>
      </c>
      <c s="21">
        <f>C18+D18</f>
      </c>
    </row>
    <row r="19" spans="1:5" ht="12.75" customHeight="1">
      <c r="A19" s="20" t="s">
        <v>1286</v>
      </c>
      <c s="20" t="s">
        <v>1287</v>
      </c>
      <c s="21">
        <f>'SO 203'!I3</f>
      </c>
      <c s="21">
        <f>'SO 203'!O2</f>
      </c>
      <c s="21">
        <f>C19+D19</f>
      </c>
    </row>
    <row r="20" spans="1:5" ht="12.75" customHeight="1">
      <c r="A20" s="20" t="s">
        <v>1346</v>
      </c>
      <c s="20" t="s">
        <v>1347</v>
      </c>
      <c s="21">
        <f>'SO 204'!I3</f>
      </c>
      <c s="21">
        <f>'SO 204'!O2</f>
      </c>
      <c s="21">
        <f>C20+D20</f>
      </c>
    </row>
    <row r="21" spans="1:5" ht="12.75" customHeight="1">
      <c r="A21" s="20" t="s">
        <v>1400</v>
      </c>
      <c s="20" t="s">
        <v>1401</v>
      </c>
      <c s="21">
        <f>'SO 205'!I3</f>
      </c>
      <c s="21">
        <f>'SO 205'!O2</f>
      </c>
      <c s="21">
        <f>C21+D21</f>
      </c>
    </row>
    <row r="22" spans="1:5" ht="12.75" customHeight="1">
      <c r="A22" s="20" t="s">
        <v>1425</v>
      </c>
      <c s="20" t="s">
        <v>1426</v>
      </c>
      <c s="21">
        <f>'SO 206'!I3</f>
      </c>
      <c s="21">
        <f>'SO 206'!O2</f>
      </c>
      <c s="21">
        <f>C22+D22</f>
      </c>
    </row>
    <row r="23" spans="1:5" ht="12.75" customHeight="1">
      <c r="A23" s="20" t="s">
        <v>1495</v>
      </c>
      <c s="20" t="s">
        <v>1496</v>
      </c>
      <c s="21">
        <f>'SO 207'!I3</f>
      </c>
      <c s="21">
        <f>'SO 207'!O2</f>
      </c>
      <c s="21">
        <f>C23+D23</f>
      </c>
    </row>
    <row r="24" spans="1:5" ht="12.75" customHeight="1">
      <c r="A24" s="20" t="s">
        <v>1544</v>
      </c>
      <c s="20" t="s">
        <v>1545</v>
      </c>
      <c s="21">
        <f>'SO 301'!I3</f>
      </c>
      <c s="21">
        <f>'SO 301'!O2</f>
      </c>
      <c s="21">
        <f>C24+D24</f>
      </c>
    </row>
    <row r="25" spans="1:5" ht="12.75" customHeight="1">
      <c r="A25" s="20" t="s">
        <v>1549</v>
      </c>
      <c s="20" t="s">
        <v>1550</v>
      </c>
      <c s="21">
        <f>'SO 302'!I3</f>
      </c>
      <c s="21">
        <f>'SO 302'!O2</f>
      </c>
      <c s="21">
        <f>C25+D25</f>
      </c>
    </row>
    <row r="26" spans="1:5" ht="12.75" customHeight="1">
      <c r="A26" s="20" t="s">
        <v>1552</v>
      </c>
      <c s="20" t="s">
        <v>1553</v>
      </c>
      <c s="21">
        <f>'SO 401'!I3</f>
      </c>
      <c s="21">
        <f>'SO 401'!O2</f>
      </c>
      <c s="21">
        <f>C26+D26</f>
      </c>
    </row>
    <row r="27" spans="1:5" ht="12.75" customHeight="1">
      <c r="A27" s="20" t="s">
        <v>1555</v>
      </c>
      <c s="20" t="s">
        <v>1556</v>
      </c>
      <c s="21">
        <f>'SO 402'!I3</f>
      </c>
      <c s="21">
        <f>'SO 402'!O2</f>
      </c>
      <c s="21">
        <f>C27+D27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0+O8+O37+O82+O123+O140+O169+O190+O195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1195</v>
      </c>
      <c s="39">
        <f>0+I8+I37+I82+I123+I140+I169+I190+I195</f>
      </c>
      <c s="10"/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1195</v>
      </c>
      <c s="6"/>
      <c s="18" t="s">
        <v>1196</v>
      </c>
      <c s="6"/>
      <c s="6"/>
      <c s="19"/>
      <c s="19"/>
      <c s="6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27</v>
      </c>
      <c s="19"/>
      <c s="27" t="s">
        <v>46</v>
      </c>
      <c s="19"/>
      <c s="19"/>
      <c s="19"/>
      <c s="28">
        <f>0+Q8</f>
      </c>
      <c s="19"/>
      <c r="O8">
        <f>0+R8</f>
      </c>
      <c r="Q8">
        <f>0+I9+I13+I17+I21+I25+I29+I33</f>
      </c>
      <c>
        <f>0+O9+O13+O17+O21+O25+O29+O33</f>
      </c>
    </row>
    <row r="9" spans="1:16" ht="12.75">
      <c r="A9" s="25" t="s">
        <v>47</v>
      </c>
      <c s="29" t="s">
        <v>29</v>
      </c>
      <c s="29" t="s">
        <v>92</v>
      </c>
      <c s="25" t="s">
        <v>93</v>
      </c>
      <c s="30" t="s">
        <v>94</v>
      </c>
      <c s="31" t="s">
        <v>95</v>
      </c>
      <c s="32">
        <v>805.22</v>
      </c>
      <c s="33">
        <v>0</v>
      </c>
      <c s="34">
        <f>ROUND(ROUND(H9,2)*ROUND(G9,3),2)</f>
      </c>
      <c s="31" t="s">
        <v>52</v>
      </c>
      <c r="O9">
        <f>(I9*21)/100</f>
      </c>
      <c t="s">
        <v>23</v>
      </c>
    </row>
    <row r="10" spans="1:5" ht="25.5">
      <c r="A10" s="35" t="s">
        <v>53</v>
      </c>
      <c r="E10" s="36" t="s">
        <v>96</v>
      </c>
    </row>
    <row r="11" spans="1:5" ht="76.5">
      <c r="A11" s="37" t="s">
        <v>55</v>
      </c>
      <c r="E11" s="38" t="s">
        <v>1197</v>
      </c>
    </row>
    <row r="12" spans="1:5" ht="25.5">
      <c r="A12" t="s">
        <v>57</v>
      </c>
      <c r="E12" s="36" t="s">
        <v>98</v>
      </c>
    </row>
    <row r="13" spans="1:16" ht="12.75">
      <c r="A13" s="25" t="s">
        <v>47</v>
      </c>
      <c s="29" t="s">
        <v>23</v>
      </c>
      <c s="29" t="s">
        <v>92</v>
      </c>
      <c s="25" t="s">
        <v>676</v>
      </c>
      <c s="30" t="s">
        <v>94</v>
      </c>
      <c s="31" t="s">
        <v>95</v>
      </c>
      <c s="32">
        <v>42.35</v>
      </c>
      <c s="33">
        <v>0</v>
      </c>
      <c s="34">
        <f>ROUND(ROUND(H13,2)*ROUND(G13,3),2)</f>
      </c>
      <c s="31" t="s">
        <v>52</v>
      </c>
      <c r="O13">
        <f>(I13*21)/100</f>
      </c>
      <c t="s">
        <v>23</v>
      </c>
    </row>
    <row r="14" spans="1:5" ht="25.5">
      <c r="A14" s="35" t="s">
        <v>53</v>
      </c>
      <c r="E14" s="36" t="s">
        <v>100</v>
      </c>
    </row>
    <row r="15" spans="1:5" ht="38.25">
      <c r="A15" s="37" t="s">
        <v>55</v>
      </c>
      <c r="E15" s="38" t="s">
        <v>1198</v>
      </c>
    </row>
    <row r="16" spans="1:5" ht="25.5">
      <c r="A16" t="s">
        <v>57</v>
      </c>
      <c r="E16" s="36" t="s">
        <v>98</v>
      </c>
    </row>
    <row r="17" spans="1:16" ht="12.75">
      <c r="A17" s="25" t="s">
        <v>47</v>
      </c>
      <c s="29" t="s">
        <v>22</v>
      </c>
      <c s="29" t="s">
        <v>102</v>
      </c>
      <c s="25" t="s">
        <v>49</v>
      </c>
      <c s="30" t="s">
        <v>103</v>
      </c>
      <c s="31" t="s">
        <v>95</v>
      </c>
      <c s="32">
        <v>1099.8</v>
      </c>
      <c s="33">
        <v>0</v>
      </c>
      <c s="34">
        <f>ROUND(ROUND(H17,2)*ROUND(G17,3),2)</f>
      </c>
      <c s="31" t="s">
        <v>52</v>
      </c>
      <c r="O17">
        <f>(I17*21)/100</f>
      </c>
      <c t="s">
        <v>23</v>
      </c>
    </row>
    <row r="18" spans="1:5" ht="25.5">
      <c r="A18" s="35" t="s">
        <v>53</v>
      </c>
      <c r="E18" s="36" t="s">
        <v>104</v>
      </c>
    </row>
    <row r="19" spans="1:5" ht="12.75">
      <c r="A19" s="37" t="s">
        <v>55</v>
      </c>
      <c r="E19" s="38" t="s">
        <v>49</v>
      </c>
    </row>
    <row r="20" spans="1:5" ht="25.5">
      <c r="A20" t="s">
        <v>57</v>
      </c>
      <c r="E20" s="36" t="s">
        <v>98</v>
      </c>
    </row>
    <row r="21" spans="1:16" ht="12.75">
      <c r="A21" s="25" t="s">
        <v>47</v>
      </c>
      <c s="29" t="s">
        <v>33</v>
      </c>
      <c s="29" t="s">
        <v>106</v>
      </c>
      <c s="25" t="s">
        <v>49</v>
      </c>
      <c s="30" t="s">
        <v>107</v>
      </c>
      <c s="31" t="s">
        <v>51</v>
      </c>
      <c s="32">
        <v>1</v>
      </c>
      <c s="33">
        <v>0</v>
      </c>
      <c s="34">
        <f>ROUND(ROUND(H21,2)*ROUND(G21,3),2)</f>
      </c>
      <c s="31" t="s">
        <v>52</v>
      </c>
      <c r="O21">
        <f>(I21*21)/100</f>
      </c>
      <c t="s">
        <v>23</v>
      </c>
    </row>
    <row r="22" spans="1:5" ht="102">
      <c r="A22" s="35" t="s">
        <v>53</v>
      </c>
      <c r="E22" s="36" t="s">
        <v>108</v>
      </c>
    </row>
    <row r="23" spans="1:5" ht="12.75">
      <c r="A23" s="37" t="s">
        <v>55</v>
      </c>
      <c r="E23" s="38" t="s">
        <v>49</v>
      </c>
    </row>
    <row r="24" spans="1:5" ht="12.75">
      <c r="A24" t="s">
        <v>57</v>
      </c>
      <c r="E24" s="36" t="s">
        <v>109</v>
      </c>
    </row>
    <row r="25" spans="1:16" ht="12.75">
      <c r="A25" s="25" t="s">
        <v>47</v>
      </c>
      <c s="29" t="s">
        <v>35</v>
      </c>
      <c s="29" t="s">
        <v>110</v>
      </c>
      <c s="25" t="s">
        <v>49</v>
      </c>
      <c s="30" t="s">
        <v>111</v>
      </c>
      <c s="31" t="s">
        <v>51</v>
      </c>
      <c s="32">
        <v>1</v>
      </c>
      <c s="33">
        <v>0</v>
      </c>
      <c s="34">
        <f>ROUND(ROUND(H25,2)*ROUND(G25,3),2)</f>
      </c>
      <c s="31" t="s">
        <v>52</v>
      </c>
      <c r="O25">
        <f>(I25*21)/100</f>
      </c>
      <c t="s">
        <v>23</v>
      </c>
    </row>
    <row r="26" spans="1:5" ht="25.5">
      <c r="A26" s="35" t="s">
        <v>53</v>
      </c>
      <c r="E26" s="36" t="s">
        <v>1199</v>
      </c>
    </row>
    <row r="27" spans="1:5" ht="12.75">
      <c r="A27" s="37" t="s">
        <v>55</v>
      </c>
      <c r="E27" s="38" t="s">
        <v>49</v>
      </c>
    </row>
    <row r="28" spans="1:5" ht="12.75">
      <c r="A28" t="s">
        <v>57</v>
      </c>
      <c r="E28" s="36" t="s">
        <v>62</v>
      </c>
    </row>
    <row r="29" spans="1:16" ht="12.75">
      <c r="A29" s="25" t="s">
        <v>47</v>
      </c>
      <c s="29" t="s">
        <v>37</v>
      </c>
      <c s="29" t="s">
        <v>113</v>
      </c>
      <c s="25" t="s">
        <v>49</v>
      </c>
      <c s="30" t="s">
        <v>114</v>
      </c>
      <c s="31" t="s">
        <v>51</v>
      </c>
      <c s="32">
        <v>1</v>
      </c>
      <c s="33">
        <v>0</v>
      </c>
      <c s="34">
        <f>ROUND(ROUND(H29,2)*ROUND(G29,3),2)</f>
      </c>
      <c s="31" t="s">
        <v>52</v>
      </c>
      <c r="O29">
        <f>(I29*21)/100</f>
      </c>
      <c t="s">
        <v>23</v>
      </c>
    </row>
    <row r="30" spans="1:5" ht="25.5">
      <c r="A30" s="35" t="s">
        <v>53</v>
      </c>
      <c r="E30" s="36" t="s">
        <v>1200</v>
      </c>
    </row>
    <row r="31" spans="1:5" ht="12.75">
      <c r="A31" s="37" t="s">
        <v>55</v>
      </c>
      <c r="E31" s="38" t="s">
        <v>49</v>
      </c>
    </row>
    <row r="32" spans="1:5" ht="12.75">
      <c r="A32" t="s">
        <v>57</v>
      </c>
      <c r="E32" s="36" t="s">
        <v>62</v>
      </c>
    </row>
    <row r="33" spans="1:16" ht="12.75">
      <c r="A33" s="25" t="s">
        <v>47</v>
      </c>
      <c s="29" t="s">
        <v>80</v>
      </c>
      <c s="29" t="s">
        <v>116</v>
      </c>
      <c s="25" t="s">
        <v>49</v>
      </c>
      <c s="30" t="s">
        <v>117</v>
      </c>
      <c s="31" t="s">
        <v>51</v>
      </c>
      <c s="32">
        <v>1</v>
      </c>
      <c s="33">
        <v>0</v>
      </c>
      <c s="34">
        <f>ROUND(ROUND(H33,2)*ROUND(G33,3),2)</f>
      </c>
      <c s="31" t="s">
        <v>52</v>
      </c>
      <c r="O33">
        <f>(I33*21)/100</f>
      </c>
      <c t="s">
        <v>23</v>
      </c>
    </row>
    <row r="34" spans="1:5" ht="25.5">
      <c r="A34" s="35" t="s">
        <v>53</v>
      </c>
      <c r="E34" s="36" t="s">
        <v>1201</v>
      </c>
    </row>
    <row r="35" spans="1:5" ht="12.75">
      <c r="A35" s="37" t="s">
        <v>55</v>
      </c>
      <c r="E35" s="38" t="s">
        <v>49</v>
      </c>
    </row>
    <row r="36" spans="1:5" ht="63.75">
      <c r="A36" t="s">
        <v>57</v>
      </c>
      <c r="E36" s="36" t="s">
        <v>119</v>
      </c>
    </row>
    <row r="37" spans="1:18" ht="12.75" customHeight="1">
      <c r="A37" s="6" t="s">
        <v>45</v>
      </c>
      <c s="6"/>
      <c s="41" t="s">
        <v>29</v>
      </c>
      <c s="6"/>
      <c s="27" t="s">
        <v>120</v>
      </c>
      <c s="6"/>
      <c s="6"/>
      <c s="6"/>
      <c s="42">
        <f>0+Q37</f>
      </c>
      <c s="6"/>
      <c r="O37">
        <f>0+R37</f>
      </c>
      <c r="Q37">
        <f>0+I38+I42+I46+I50+I54+I58+I62+I66+I70+I74+I78</f>
      </c>
      <c>
        <f>0+O38+O42+O46+O50+O54+O58+O62+O66+O70+O74+O78</f>
      </c>
    </row>
    <row r="38" spans="1:16" ht="12.75">
      <c r="A38" s="25" t="s">
        <v>47</v>
      </c>
      <c s="29" t="s">
        <v>85</v>
      </c>
      <c s="29" t="s">
        <v>121</v>
      </c>
      <c s="25" t="s">
        <v>49</v>
      </c>
      <c s="30" t="s">
        <v>122</v>
      </c>
      <c s="31" t="s">
        <v>123</v>
      </c>
      <c s="32">
        <v>160</v>
      </c>
      <c s="33">
        <v>0</v>
      </c>
      <c s="34">
        <f>ROUND(ROUND(H38,2)*ROUND(G38,3),2)</f>
      </c>
      <c s="31" t="s">
        <v>52</v>
      </c>
      <c r="O38">
        <f>(I38*21)/100</f>
      </c>
      <c t="s">
        <v>23</v>
      </c>
    </row>
    <row r="39" spans="1:5" ht="12.75">
      <c r="A39" s="35" t="s">
        <v>53</v>
      </c>
      <c r="E39" s="36" t="s">
        <v>241</v>
      </c>
    </row>
    <row r="40" spans="1:5" ht="12.75">
      <c r="A40" s="37" t="s">
        <v>55</v>
      </c>
      <c r="E40" s="38" t="s">
        <v>1202</v>
      </c>
    </row>
    <row r="41" spans="1:5" ht="38.25">
      <c r="A41" t="s">
        <v>57</v>
      </c>
      <c r="E41" s="36" t="s">
        <v>1203</v>
      </c>
    </row>
    <row r="42" spans="1:16" ht="12.75">
      <c r="A42" s="25" t="s">
        <v>47</v>
      </c>
      <c s="29" t="s">
        <v>40</v>
      </c>
      <c s="29" t="s">
        <v>131</v>
      </c>
      <c s="25" t="s">
        <v>49</v>
      </c>
      <c s="30" t="s">
        <v>132</v>
      </c>
      <c s="31" t="s">
        <v>133</v>
      </c>
      <c s="32">
        <v>8.75</v>
      </c>
      <c s="33">
        <v>0</v>
      </c>
      <c s="34">
        <f>ROUND(ROUND(H42,2)*ROUND(G42,3),2)</f>
      </c>
      <c s="31" t="s">
        <v>52</v>
      </c>
      <c r="O42">
        <f>(I42*21)/100</f>
      </c>
      <c t="s">
        <v>23</v>
      </c>
    </row>
    <row r="43" spans="1:5" ht="25.5">
      <c r="A43" s="35" t="s">
        <v>53</v>
      </c>
      <c r="E43" s="36" t="s">
        <v>134</v>
      </c>
    </row>
    <row r="44" spans="1:5" ht="12.75">
      <c r="A44" s="37" t="s">
        <v>55</v>
      </c>
      <c r="E44" s="38" t="s">
        <v>1204</v>
      </c>
    </row>
    <row r="45" spans="1:5" ht="63.75">
      <c r="A45" t="s">
        <v>57</v>
      </c>
      <c r="E45" s="36" t="s">
        <v>136</v>
      </c>
    </row>
    <row r="46" spans="1:16" ht="25.5">
      <c r="A46" s="25" t="s">
        <v>47</v>
      </c>
      <c s="29" t="s">
        <v>42</v>
      </c>
      <c s="29" t="s">
        <v>151</v>
      </c>
      <c s="25" t="s">
        <v>49</v>
      </c>
      <c s="30" t="s">
        <v>152</v>
      </c>
      <c s="31" t="s">
        <v>133</v>
      </c>
      <c s="32">
        <v>31.5</v>
      </c>
      <c s="33">
        <v>0</v>
      </c>
      <c s="34">
        <f>ROUND(ROUND(H46,2)*ROUND(G46,3),2)</f>
      </c>
      <c s="31" t="s">
        <v>52</v>
      </c>
      <c r="O46">
        <f>(I46*21)/100</f>
      </c>
      <c t="s">
        <v>23</v>
      </c>
    </row>
    <row r="47" spans="1:5" ht="25.5">
      <c r="A47" s="35" t="s">
        <v>53</v>
      </c>
      <c r="E47" s="36" t="s">
        <v>134</v>
      </c>
    </row>
    <row r="48" spans="1:5" ht="12.75">
      <c r="A48" s="37" t="s">
        <v>55</v>
      </c>
      <c r="E48" s="38" t="s">
        <v>1205</v>
      </c>
    </row>
    <row r="49" spans="1:5" ht="63.75">
      <c r="A49" t="s">
        <v>57</v>
      </c>
      <c r="E49" s="36" t="s">
        <v>136</v>
      </c>
    </row>
    <row r="50" spans="1:16" ht="12.75">
      <c r="A50" s="25" t="s">
        <v>47</v>
      </c>
      <c s="29" t="s">
        <v>44</v>
      </c>
      <c s="29" t="s">
        <v>156</v>
      </c>
      <c s="25" t="s">
        <v>49</v>
      </c>
      <c s="30" t="s">
        <v>157</v>
      </c>
      <c s="31" t="s">
        <v>133</v>
      </c>
      <c s="32">
        <v>10.5</v>
      </c>
      <c s="33">
        <v>0</v>
      </c>
      <c s="34">
        <f>ROUND(ROUND(H50,2)*ROUND(G50,3),2)</f>
      </c>
      <c s="31" t="s">
        <v>52</v>
      </c>
      <c r="O50">
        <f>(I50*21)/100</f>
      </c>
      <c t="s">
        <v>23</v>
      </c>
    </row>
    <row r="51" spans="1:5" ht="25.5">
      <c r="A51" s="35" t="s">
        <v>53</v>
      </c>
      <c r="E51" s="36" t="s">
        <v>134</v>
      </c>
    </row>
    <row r="52" spans="1:5" ht="12.75">
      <c r="A52" s="37" t="s">
        <v>55</v>
      </c>
      <c r="E52" s="38" t="s">
        <v>1206</v>
      </c>
    </row>
    <row r="53" spans="1:5" ht="63.75">
      <c r="A53" t="s">
        <v>57</v>
      </c>
      <c r="E53" s="36" t="s">
        <v>136</v>
      </c>
    </row>
    <row r="54" spans="1:16" ht="12.75">
      <c r="A54" s="25" t="s">
        <v>47</v>
      </c>
      <c s="29" t="s">
        <v>140</v>
      </c>
      <c s="29" t="s">
        <v>1207</v>
      </c>
      <c s="25" t="s">
        <v>49</v>
      </c>
      <c s="30" t="s">
        <v>1208</v>
      </c>
      <c s="31" t="s">
        <v>1209</v>
      </c>
      <c s="32">
        <v>732</v>
      </c>
      <c s="33">
        <v>0</v>
      </c>
      <c s="34">
        <f>ROUND(ROUND(H54,2)*ROUND(G54,3),2)</f>
      </c>
      <c s="31" t="s">
        <v>52</v>
      </c>
      <c r="O54">
        <f>(I54*21)/100</f>
      </c>
      <c t="s">
        <v>23</v>
      </c>
    </row>
    <row r="55" spans="1:5" ht="12.75">
      <c r="A55" s="35" t="s">
        <v>53</v>
      </c>
      <c r="E55" s="36" t="s">
        <v>49</v>
      </c>
    </row>
    <row r="56" spans="1:5" ht="12.75">
      <c r="A56" s="37" t="s">
        <v>55</v>
      </c>
      <c r="E56" s="38" t="s">
        <v>1210</v>
      </c>
    </row>
    <row r="57" spans="1:5" ht="38.25">
      <c r="A57" t="s">
        <v>57</v>
      </c>
      <c r="E57" s="36" t="s">
        <v>1211</v>
      </c>
    </row>
    <row r="58" spans="1:16" ht="12.75">
      <c r="A58" s="25" t="s">
        <v>47</v>
      </c>
      <c s="29" t="s">
        <v>144</v>
      </c>
      <c s="29" t="s">
        <v>1137</v>
      </c>
      <c s="25" t="s">
        <v>49</v>
      </c>
      <c s="30" t="s">
        <v>1138</v>
      </c>
      <c s="31" t="s">
        <v>133</v>
      </c>
      <c s="32">
        <v>161.695</v>
      </c>
      <c s="33">
        <v>0</v>
      </c>
      <c s="34">
        <f>ROUND(ROUND(H58,2)*ROUND(G58,3),2)</f>
      </c>
      <c s="31" t="s">
        <v>52</v>
      </c>
      <c r="O58">
        <f>(I58*21)/100</f>
      </c>
      <c t="s">
        <v>23</v>
      </c>
    </row>
    <row r="59" spans="1:5" ht="12.75">
      <c r="A59" s="35" t="s">
        <v>53</v>
      </c>
      <c r="E59" s="36" t="s">
        <v>49</v>
      </c>
    </row>
    <row r="60" spans="1:5" ht="25.5">
      <c r="A60" s="37" t="s">
        <v>55</v>
      </c>
      <c r="E60" s="38" t="s">
        <v>1212</v>
      </c>
    </row>
    <row r="61" spans="1:5" ht="306">
      <c r="A61" t="s">
        <v>57</v>
      </c>
      <c r="E61" s="36" t="s">
        <v>1140</v>
      </c>
    </row>
    <row r="62" spans="1:16" ht="12.75">
      <c r="A62" s="25" t="s">
        <v>47</v>
      </c>
      <c s="29" t="s">
        <v>150</v>
      </c>
      <c s="29" t="s">
        <v>198</v>
      </c>
      <c s="25" t="s">
        <v>49</v>
      </c>
      <c s="30" t="s">
        <v>199</v>
      </c>
      <c s="31" t="s">
        <v>133</v>
      </c>
      <c s="32">
        <v>550.8</v>
      </c>
      <c s="33">
        <v>0</v>
      </c>
      <c s="34">
        <f>ROUND(ROUND(H62,2)*ROUND(G62,3),2)</f>
      </c>
      <c s="31" t="s">
        <v>52</v>
      </c>
      <c r="O62">
        <f>(I62*21)/100</f>
      </c>
      <c t="s">
        <v>23</v>
      </c>
    </row>
    <row r="63" spans="1:5" ht="12.75">
      <c r="A63" s="35" t="s">
        <v>53</v>
      </c>
      <c r="E63" s="36" t="s">
        <v>215</v>
      </c>
    </row>
    <row r="64" spans="1:5" ht="12.75">
      <c r="A64" s="37" t="s">
        <v>55</v>
      </c>
      <c r="E64" s="38" t="s">
        <v>1213</v>
      </c>
    </row>
    <row r="65" spans="1:5" ht="318.75">
      <c r="A65" t="s">
        <v>57</v>
      </c>
      <c r="E65" s="36" t="s">
        <v>202</v>
      </c>
    </row>
    <row r="66" spans="1:16" ht="12.75">
      <c r="A66" s="25" t="s">
        <v>47</v>
      </c>
      <c s="29" t="s">
        <v>155</v>
      </c>
      <c s="29" t="s">
        <v>204</v>
      </c>
      <c s="25" t="s">
        <v>49</v>
      </c>
      <c s="30" t="s">
        <v>205</v>
      </c>
      <c s="31" t="s">
        <v>133</v>
      </c>
      <c s="32">
        <v>3.15</v>
      </c>
      <c s="33">
        <v>0</v>
      </c>
      <c s="34">
        <f>ROUND(ROUND(H66,2)*ROUND(G66,3),2)</f>
      </c>
      <c s="31" t="s">
        <v>52</v>
      </c>
      <c r="O66">
        <f>(I66*21)/100</f>
      </c>
      <c t="s">
        <v>23</v>
      </c>
    </row>
    <row r="67" spans="1:5" ht="12.75">
      <c r="A67" s="35" t="s">
        <v>53</v>
      </c>
      <c r="E67" s="36" t="s">
        <v>215</v>
      </c>
    </row>
    <row r="68" spans="1:5" ht="12.75">
      <c r="A68" s="37" t="s">
        <v>55</v>
      </c>
      <c r="E68" s="38" t="s">
        <v>1214</v>
      </c>
    </row>
    <row r="69" spans="1:5" ht="318.75">
      <c r="A69" t="s">
        <v>57</v>
      </c>
      <c r="E69" s="36" t="s">
        <v>207</v>
      </c>
    </row>
    <row r="70" spans="1:16" ht="12.75">
      <c r="A70" s="25" t="s">
        <v>47</v>
      </c>
      <c s="29" t="s">
        <v>160</v>
      </c>
      <c s="29" t="s">
        <v>223</v>
      </c>
      <c s="25" t="s">
        <v>49</v>
      </c>
      <c s="30" t="s">
        <v>224</v>
      </c>
      <c s="31" t="s">
        <v>133</v>
      </c>
      <c s="32">
        <v>554</v>
      </c>
      <c s="33">
        <v>0</v>
      </c>
      <c s="34">
        <f>ROUND(ROUND(H70,2)*ROUND(G70,3),2)</f>
      </c>
      <c s="31" t="s">
        <v>52</v>
      </c>
      <c r="O70">
        <f>(I70*21)/100</f>
      </c>
      <c t="s">
        <v>23</v>
      </c>
    </row>
    <row r="71" spans="1:5" ht="12.75">
      <c r="A71" s="35" t="s">
        <v>53</v>
      </c>
      <c r="E71" s="36" t="s">
        <v>49</v>
      </c>
    </row>
    <row r="72" spans="1:5" ht="51">
      <c r="A72" s="37" t="s">
        <v>55</v>
      </c>
      <c r="E72" s="38" t="s">
        <v>1215</v>
      </c>
    </row>
    <row r="73" spans="1:5" ht="191.25">
      <c r="A73" t="s">
        <v>57</v>
      </c>
      <c r="E73" s="36" t="s">
        <v>904</v>
      </c>
    </row>
    <row r="74" spans="1:16" ht="12.75">
      <c r="A74" s="25" t="s">
        <v>47</v>
      </c>
      <c s="29" t="s">
        <v>165</v>
      </c>
      <c s="29" t="s">
        <v>1143</v>
      </c>
      <c s="25" t="s">
        <v>49</v>
      </c>
      <c s="30" t="s">
        <v>1144</v>
      </c>
      <c s="31" t="s">
        <v>133</v>
      </c>
      <c s="32">
        <v>161.695</v>
      </c>
      <c s="33">
        <v>0</v>
      </c>
      <c s="34">
        <f>ROUND(ROUND(H74,2)*ROUND(G74,3),2)</f>
      </c>
      <c s="31" t="s">
        <v>52</v>
      </c>
      <c r="O74">
        <f>(I74*21)/100</f>
      </c>
      <c t="s">
        <v>23</v>
      </c>
    </row>
    <row r="75" spans="1:5" ht="12.75">
      <c r="A75" s="35" t="s">
        <v>53</v>
      </c>
      <c r="E75" s="36" t="s">
        <v>49</v>
      </c>
    </row>
    <row r="76" spans="1:5" ht="25.5">
      <c r="A76" s="37" t="s">
        <v>55</v>
      </c>
      <c r="E76" s="38" t="s">
        <v>1216</v>
      </c>
    </row>
    <row r="77" spans="1:5" ht="280.5">
      <c r="A77" t="s">
        <v>57</v>
      </c>
      <c r="E77" s="36" t="s">
        <v>1146</v>
      </c>
    </row>
    <row r="78" spans="1:16" ht="12.75">
      <c r="A78" s="25" t="s">
        <v>47</v>
      </c>
      <c s="29" t="s">
        <v>170</v>
      </c>
      <c s="29" t="s">
        <v>234</v>
      </c>
      <c s="25" t="s">
        <v>49</v>
      </c>
      <c s="30" t="s">
        <v>235</v>
      </c>
      <c s="31" t="s">
        <v>133</v>
      </c>
      <c s="32">
        <v>495.18</v>
      </c>
      <c s="33">
        <v>0</v>
      </c>
      <c s="34">
        <f>ROUND(ROUND(H78,2)*ROUND(G78,3),2)</f>
      </c>
      <c s="31" t="s">
        <v>52</v>
      </c>
      <c r="O78">
        <f>(I78*21)/100</f>
      </c>
      <c t="s">
        <v>23</v>
      </c>
    </row>
    <row r="79" spans="1:5" ht="12.75">
      <c r="A79" s="35" t="s">
        <v>53</v>
      </c>
      <c r="E79" s="36" t="s">
        <v>49</v>
      </c>
    </row>
    <row r="80" spans="1:5" ht="63.75">
      <c r="A80" s="37" t="s">
        <v>55</v>
      </c>
      <c r="E80" s="38" t="s">
        <v>1217</v>
      </c>
    </row>
    <row r="81" spans="1:5" ht="293.25">
      <c r="A81" t="s">
        <v>57</v>
      </c>
      <c r="E81" s="36" t="s">
        <v>1148</v>
      </c>
    </row>
    <row r="82" spans="1:18" ht="12.75" customHeight="1">
      <c r="A82" s="6" t="s">
        <v>45</v>
      </c>
      <c s="6"/>
      <c s="41" t="s">
        <v>23</v>
      </c>
      <c s="6"/>
      <c s="27" t="s">
        <v>256</v>
      </c>
      <c s="6"/>
      <c s="6"/>
      <c s="6"/>
      <c s="42">
        <f>0+Q82</f>
      </c>
      <c s="6"/>
      <c r="O82">
        <f>0+R82</f>
      </c>
      <c r="Q82">
        <f>0+I83+I87+I91+I95+I99+I103+I107+I111+I115+I119</f>
      </c>
      <c>
        <f>0+O83+O87+O91+O95+O99+O103+O107+O111+O115+O119</f>
      </c>
    </row>
    <row r="83" spans="1:16" ht="12.75">
      <c r="A83" s="25" t="s">
        <v>47</v>
      </c>
      <c s="29" t="s">
        <v>176</v>
      </c>
      <c s="29" t="s">
        <v>1218</v>
      </c>
      <c s="25" t="s">
        <v>49</v>
      </c>
      <c s="30" t="s">
        <v>1219</v>
      </c>
      <c s="31" t="s">
        <v>163</v>
      </c>
      <c s="32">
        <v>66</v>
      </c>
      <c s="33">
        <v>0</v>
      </c>
      <c s="34">
        <f>ROUND(ROUND(H83,2)*ROUND(G83,3),2)</f>
      </c>
      <c s="31" t="s">
        <v>52</v>
      </c>
      <c r="O83">
        <f>(I83*21)/100</f>
      </c>
      <c t="s">
        <v>23</v>
      </c>
    </row>
    <row r="84" spans="1:5" ht="12.75">
      <c r="A84" s="35" t="s">
        <v>53</v>
      </c>
      <c r="E84" s="36" t="s">
        <v>49</v>
      </c>
    </row>
    <row r="85" spans="1:5" ht="12.75">
      <c r="A85" s="37" t="s">
        <v>55</v>
      </c>
      <c r="E85" s="38" t="s">
        <v>1220</v>
      </c>
    </row>
    <row r="86" spans="1:5" ht="165.75">
      <c r="A86" t="s">
        <v>57</v>
      </c>
      <c r="E86" s="36" t="s">
        <v>267</v>
      </c>
    </row>
    <row r="87" spans="1:16" ht="12.75">
      <c r="A87" s="25" t="s">
        <v>47</v>
      </c>
      <c s="29" t="s">
        <v>182</v>
      </c>
      <c s="29" t="s">
        <v>1150</v>
      </c>
      <c s="25" t="s">
        <v>49</v>
      </c>
      <c s="30" t="s">
        <v>1151</v>
      </c>
      <c s="31" t="s">
        <v>95</v>
      </c>
      <c s="32">
        <v>13.584</v>
      </c>
      <c s="33">
        <v>0</v>
      </c>
      <c s="34">
        <f>ROUND(ROUND(H87,2)*ROUND(G87,3),2)</f>
      </c>
      <c s="31" t="s">
        <v>52</v>
      </c>
      <c r="O87">
        <f>(I87*21)/100</f>
      </c>
      <c t="s">
        <v>23</v>
      </c>
    </row>
    <row r="88" spans="1:5" ht="12.75">
      <c r="A88" s="35" t="s">
        <v>53</v>
      </c>
      <c r="E88" s="36" t="s">
        <v>49</v>
      </c>
    </row>
    <row r="89" spans="1:5" ht="51">
      <c r="A89" s="37" t="s">
        <v>55</v>
      </c>
      <c r="E89" s="38" t="s">
        <v>1221</v>
      </c>
    </row>
    <row r="90" spans="1:5" ht="38.25">
      <c r="A90" t="s">
        <v>57</v>
      </c>
      <c r="E90" s="36" t="s">
        <v>1153</v>
      </c>
    </row>
    <row r="91" spans="1:16" ht="12.75">
      <c r="A91" s="25" t="s">
        <v>47</v>
      </c>
      <c s="29" t="s">
        <v>187</v>
      </c>
      <c s="29" t="s">
        <v>1154</v>
      </c>
      <c s="25" t="s">
        <v>49</v>
      </c>
      <c s="30" t="s">
        <v>1155</v>
      </c>
      <c s="31" t="s">
        <v>123</v>
      </c>
      <c s="32">
        <v>463.5</v>
      </c>
      <c s="33">
        <v>0</v>
      </c>
      <c s="34">
        <f>ROUND(ROUND(H91,2)*ROUND(G91,3),2)</f>
      </c>
      <c s="31" t="s">
        <v>52</v>
      </c>
      <c r="O91">
        <f>(I91*21)/100</f>
      </c>
      <c t="s">
        <v>23</v>
      </c>
    </row>
    <row r="92" spans="1:5" ht="12.75">
      <c r="A92" s="35" t="s">
        <v>53</v>
      </c>
      <c r="E92" s="36" t="s">
        <v>49</v>
      </c>
    </row>
    <row r="93" spans="1:5" ht="51">
      <c r="A93" s="37" t="s">
        <v>55</v>
      </c>
      <c r="E93" s="38" t="s">
        <v>1222</v>
      </c>
    </row>
    <row r="94" spans="1:5" ht="12.75">
      <c r="A94" t="s">
        <v>57</v>
      </c>
      <c r="E94" s="36" t="s">
        <v>1157</v>
      </c>
    </row>
    <row r="95" spans="1:16" ht="12.75">
      <c r="A95" s="25" t="s">
        <v>47</v>
      </c>
      <c s="29" t="s">
        <v>192</v>
      </c>
      <c s="29" t="s">
        <v>1158</v>
      </c>
      <c s="25" t="s">
        <v>49</v>
      </c>
      <c s="30" t="s">
        <v>1159</v>
      </c>
      <c s="31" t="s">
        <v>163</v>
      </c>
      <c s="32">
        <v>596</v>
      </c>
      <c s="33">
        <v>0</v>
      </c>
      <c s="34">
        <f>ROUND(ROUND(H95,2)*ROUND(G95,3),2)</f>
      </c>
      <c s="31" t="s">
        <v>52</v>
      </c>
      <c r="O95">
        <f>(I95*21)/100</f>
      </c>
      <c t="s">
        <v>23</v>
      </c>
    </row>
    <row r="96" spans="1:5" ht="12.75">
      <c r="A96" s="35" t="s">
        <v>53</v>
      </c>
      <c r="E96" s="36" t="s">
        <v>49</v>
      </c>
    </row>
    <row r="97" spans="1:5" ht="102">
      <c r="A97" s="37" t="s">
        <v>55</v>
      </c>
      <c r="E97" s="38" t="s">
        <v>1223</v>
      </c>
    </row>
    <row r="98" spans="1:5" ht="51">
      <c r="A98" t="s">
        <v>57</v>
      </c>
      <c r="E98" s="36" t="s">
        <v>1162</v>
      </c>
    </row>
    <row r="99" spans="1:16" ht="12.75">
      <c r="A99" s="25" t="s">
        <v>47</v>
      </c>
      <c s="29" t="s">
        <v>197</v>
      </c>
      <c s="29" t="s">
        <v>1224</v>
      </c>
      <c s="25" t="s">
        <v>49</v>
      </c>
      <c s="30" t="s">
        <v>1225</v>
      </c>
      <c s="31" t="s">
        <v>133</v>
      </c>
      <c s="32">
        <v>48</v>
      </c>
      <c s="33">
        <v>0</v>
      </c>
      <c s="34">
        <f>ROUND(ROUND(H99,2)*ROUND(G99,3),2)</f>
      </c>
      <c s="31" t="s">
        <v>52</v>
      </c>
      <c r="O99">
        <f>(I99*21)/100</f>
      </c>
      <c t="s">
        <v>23</v>
      </c>
    </row>
    <row r="100" spans="1:5" ht="12.75">
      <c r="A100" s="35" t="s">
        <v>53</v>
      </c>
      <c r="E100" s="36" t="s">
        <v>49</v>
      </c>
    </row>
    <row r="101" spans="1:5" ht="12.75">
      <c r="A101" s="37" t="s">
        <v>55</v>
      </c>
      <c r="E101" s="38" t="s">
        <v>1226</v>
      </c>
    </row>
    <row r="102" spans="1:5" ht="25.5">
      <c r="A102" t="s">
        <v>57</v>
      </c>
      <c r="E102" s="36" t="s">
        <v>1227</v>
      </c>
    </row>
    <row r="103" spans="1:16" ht="25.5">
      <c r="A103" s="25" t="s">
        <v>47</v>
      </c>
      <c s="29" t="s">
        <v>203</v>
      </c>
      <c s="29" t="s">
        <v>1163</v>
      </c>
      <c s="25" t="s">
        <v>49</v>
      </c>
      <c s="30" t="s">
        <v>1164</v>
      </c>
      <c s="31" t="s">
        <v>163</v>
      </c>
      <c s="32">
        <v>596</v>
      </c>
      <c s="33">
        <v>0</v>
      </c>
      <c s="34">
        <f>ROUND(ROUND(H103,2)*ROUND(G103,3),2)</f>
      </c>
      <c s="31" t="s">
        <v>52</v>
      </c>
      <c r="O103">
        <f>(I103*21)/100</f>
      </c>
      <c t="s">
        <v>23</v>
      </c>
    </row>
    <row r="104" spans="1:5" ht="12.75">
      <c r="A104" s="35" t="s">
        <v>53</v>
      </c>
      <c r="E104" s="36" t="s">
        <v>49</v>
      </c>
    </row>
    <row r="105" spans="1:5" ht="102">
      <c r="A105" s="37" t="s">
        <v>55</v>
      </c>
      <c r="E105" s="38" t="s">
        <v>1228</v>
      </c>
    </row>
    <row r="106" spans="1:5" ht="63.75">
      <c r="A106" t="s">
        <v>57</v>
      </c>
      <c r="E106" s="36" t="s">
        <v>1165</v>
      </c>
    </row>
    <row r="107" spans="1:16" ht="25.5">
      <c r="A107" s="25" t="s">
        <v>47</v>
      </c>
      <c s="29" t="s">
        <v>208</v>
      </c>
      <c s="29" t="s">
        <v>1166</v>
      </c>
      <c s="25" t="s">
        <v>49</v>
      </c>
      <c s="30" t="s">
        <v>1167</v>
      </c>
      <c s="31" t="s">
        <v>163</v>
      </c>
      <c s="32">
        <v>376</v>
      </c>
      <c s="33">
        <v>0</v>
      </c>
      <c s="34">
        <f>ROUND(ROUND(H107,2)*ROUND(G107,3),2)</f>
      </c>
      <c s="31" t="s">
        <v>52</v>
      </c>
      <c r="O107">
        <f>(I107*21)/100</f>
      </c>
      <c t="s">
        <v>23</v>
      </c>
    </row>
    <row r="108" spans="1:5" ht="12.75">
      <c r="A108" s="35" t="s">
        <v>53</v>
      </c>
      <c r="E108" s="36" t="s">
        <v>49</v>
      </c>
    </row>
    <row r="109" spans="1:5" ht="51">
      <c r="A109" s="37" t="s">
        <v>55</v>
      </c>
      <c r="E109" s="38" t="s">
        <v>1229</v>
      </c>
    </row>
    <row r="110" spans="1:5" ht="63.75">
      <c r="A110" t="s">
        <v>57</v>
      </c>
      <c r="E110" s="36" t="s">
        <v>1165</v>
      </c>
    </row>
    <row r="111" spans="1:16" ht="12.75">
      <c r="A111" s="25" t="s">
        <v>47</v>
      </c>
      <c s="29" t="s">
        <v>212</v>
      </c>
      <c s="29" t="s">
        <v>283</v>
      </c>
      <c s="25" t="s">
        <v>49</v>
      </c>
      <c s="30" t="s">
        <v>284</v>
      </c>
      <c s="31" t="s">
        <v>133</v>
      </c>
      <c s="32">
        <v>75.9</v>
      </c>
      <c s="33">
        <v>0</v>
      </c>
      <c s="34">
        <f>ROUND(ROUND(H111,2)*ROUND(G111,3),2)</f>
      </c>
      <c s="31" t="s">
        <v>52</v>
      </c>
      <c r="O111">
        <f>(I111*21)/100</f>
      </c>
      <c t="s">
        <v>23</v>
      </c>
    </row>
    <row r="112" spans="1:5" ht="12.75">
      <c r="A112" s="35" t="s">
        <v>53</v>
      </c>
      <c r="E112" s="36" t="s">
        <v>49</v>
      </c>
    </row>
    <row r="113" spans="1:5" ht="127.5">
      <c r="A113" s="37" t="s">
        <v>55</v>
      </c>
      <c r="E113" s="38" t="s">
        <v>1230</v>
      </c>
    </row>
    <row r="114" spans="1:5" ht="369.75">
      <c r="A114" t="s">
        <v>57</v>
      </c>
      <c r="E114" s="36" t="s">
        <v>277</v>
      </c>
    </row>
    <row r="115" spans="1:16" ht="12.75">
      <c r="A115" s="25" t="s">
        <v>47</v>
      </c>
      <c s="29" t="s">
        <v>218</v>
      </c>
      <c s="29" t="s">
        <v>287</v>
      </c>
      <c s="25" t="s">
        <v>49</v>
      </c>
      <c s="30" t="s">
        <v>288</v>
      </c>
      <c s="31" t="s">
        <v>95</v>
      </c>
      <c s="32">
        <v>11.385</v>
      </c>
      <c s="33">
        <v>0</v>
      </c>
      <c s="34">
        <f>ROUND(ROUND(H115,2)*ROUND(G115,3),2)</f>
      </c>
      <c s="31" t="s">
        <v>52</v>
      </c>
      <c r="O115">
        <f>(I115*21)/100</f>
      </c>
      <c t="s">
        <v>23</v>
      </c>
    </row>
    <row r="116" spans="1:5" ht="12.75">
      <c r="A116" s="35" t="s">
        <v>53</v>
      </c>
      <c r="E116" s="36" t="s">
        <v>49</v>
      </c>
    </row>
    <row r="117" spans="1:5" ht="25.5">
      <c r="A117" s="37" t="s">
        <v>55</v>
      </c>
      <c r="E117" s="38" t="s">
        <v>1231</v>
      </c>
    </row>
    <row r="118" spans="1:5" ht="267.75">
      <c r="A118" t="s">
        <v>57</v>
      </c>
      <c r="E118" s="36" t="s">
        <v>290</v>
      </c>
    </row>
    <row r="119" spans="1:16" ht="12.75">
      <c r="A119" s="25" t="s">
        <v>47</v>
      </c>
      <c s="29" t="s">
        <v>222</v>
      </c>
      <c s="29" t="s">
        <v>1232</v>
      </c>
      <c s="25" t="s">
        <v>49</v>
      </c>
      <c s="30" t="s">
        <v>1233</v>
      </c>
      <c s="31" t="s">
        <v>123</v>
      </c>
      <c s="32">
        <v>165</v>
      </c>
      <c s="33">
        <v>0</v>
      </c>
      <c s="34">
        <f>ROUND(ROUND(H119,2)*ROUND(G119,3),2)</f>
      </c>
      <c s="31" t="s">
        <v>52</v>
      </c>
      <c r="O119">
        <f>(I119*21)/100</f>
      </c>
      <c t="s">
        <v>23</v>
      </c>
    </row>
    <row r="120" spans="1:5" ht="12.75">
      <c r="A120" s="35" t="s">
        <v>53</v>
      </c>
      <c r="E120" s="36" t="s">
        <v>1234</v>
      </c>
    </row>
    <row r="121" spans="1:5" ht="12.75">
      <c r="A121" s="37" t="s">
        <v>55</v>
      </c>
      <c r="E121" s="38" t="s">
        <v>1235</v>
      </c>
    </row>
    <row r="122" spans="1:5" ht="102">
      <c r="A122" t="s">
        <v>57</v>
      </c>
      <c r="E122" s="36" t="s">
        <v>1236</v>
      </c>
    </row>
    <row r="123" spans="1:18" ht="12.75" customHeight="1">
      <c r="A123" s="6" t="s">
        <v>45</v>
      </c>
      <c s="6"/>
      <c s="41" t="s">
        <v>22</v>
      </c>
      <c s="6"/>
      <c s="27" t="s">
        <v>291</v>
      </c>
      <c s="6"/>
      <c s="6"/>
      <c s="6"/>
      <c s="42">
        <f>0+Q123</f>
      </c>
      <c s="6"/>
      <c r="O123">
        <f>0+R123</f>
      </c>
      <c r="Q123">
        <f>0+I124+I128+I132+I136</f>
      </c>
      <c>
        <f>0+O124+O128+O132+O136</f>
      </c>
    </row>
    <row r="124" spans="1:16" ht="12.75">
      <c r="A124" s="25" t="s">
        <v>47</v>
      </c>
      <c s="29" t="s">
        <v>227</v>
      </c>
      <c s="29" t="s">
        <v>293</v>
      </c>
      <c s="25" t="s">
        <v>49</v>
      </c>
      <c s="30" t="s">
        <v>294</v>
      </c>
      <c s="31" t="s">
        <v>133</v>
      </c>
      <c s="32">
        <v>15.18</v>
      </c>
      <c s="33">
        <v>0</v>
      </c>
      <c s="34">
        <f>ROUND(ROUND(H124,2)*ROUND(G124,3),2)</f>
      </c>
      <c s="31" t="s">
        <v>52</v>
      </c>
      <c r="O124">
        <f>(I124*21)/100</f>
      </c>
      <c t="s">
        <v>23</v>
      </c>
    </row>
    <row r="125" spans="1:5" ht="12.75">
      <c r="A125" s="35" t="s">
        <v>53</v>
      </c>
      <c r="E125" s="36" t="s">
        <v>49</v>
      </c>
    </row>
    <row r="126" spans="1:5" ht="127.5">
      <c r="A126" s="37" t="s">
        <v>55</v>
      </c>
      <c r="E126" s="38" t="s">
        <v>1237</v>
      </c>
    </row>
    <row r="127" spans="1:5" ht="382.5">
      <c r="A127" t="s">
        <v>57</v>
      </c>
      <c r="E127" s="36" t="s">
        <v>296</v>
      </c>
    </row>
    <row r="128" spans="1:16" ht="12.75">
      <c r="A128" s="25" t="s">
        <v>47</v>
      </c>
      <c s="29" t="s">
        <v>233</v>
      </c>
      <c s="29" t="s">
        <v>298</v>
      </c>
      <c s="25" t="s">
        <v>49</v>
      </c>
      <c s="30" t="s">
        <v>299</v>
      </c>
      <c s="31" t="s">
        <v>95</v>
      </c>
      <c s="32">
        <v>1.748</v>
      </c>
      <c s="33">
        <v>0</v>
      </c>
      <c s="34">
        <f>ROUND(ROUND(H128,2)*ROUND(G128,3),2)</f>
      </c>
      <c s="31" t="s">
        <v>52</v>
      </c>
      <c r="O128">
        <f>(I128*21)/100</f>
      </c>
      <c t="s">
        <v>23</v>
      </c>
    </row>
    <row r="129" spans="1:5" ht="12.75">
      <c r="A129" s="35" t="s">
        <v>53</v>
      </c>
      <c r="E129" s="36" t="s">
        <v>49</v>
      </c>
    </row>
    <row r="130" spans="1:5" ht="25.5">
      <c r="A130" s="37" t="s">
        <v>55</v>
      </c>
      <c r="E130" s="38" t="s">
        <v>1238</v>
      </c>
    </row>
    <row r="131" spans="1:5" ht="242.25">
      <c r="A131" t="s">
        <v>57</v>
      </c>
      <c r="E131" s="36" t="s">
        <v>301</v>
      </c>
    </row>
    <row r="132" spans="1:16" ht="12.75">
      <c r="A132" s="25" t="s">
        <v>47</v>
      </c>
      <c s="29" t="s">
        <v>238</v>
      </c>
      <c s="29" t="s">
        <v>313</v>
      </c>
      <c s="25" t="s">
        <v>49</v>
      </c>
      <c s="30" t="s">
        <v>314</v>
      </c>
      <c s="31" t="s">
        <v>133</v>
      </c>
      <c s="32">
        <v>109.5</v>
      </c>
      <c s="33">
        <v>0</v>
      </c>
      <c s="34">
        <f>ROUND(ROUND(H132,2)*ROUND(G132,3),2)</f>
      </c>
      <c s="31" t="s">
        <v>52</v>
      </c>
      <c r="O132">
        <f>(I132*21)/100</f>
      </c>
      <c t="s">
        <v>23</v>
      </c>
    </row>
    <row r="133" spans="1:5" ht="12.75">
      <c r="A133" s="35" t="s">
        <v>53</v>
      </c>
      <c r="E133" s="36" t="s">
        <v>49</v>
      </c>
    </row>
    <row r="134" spans="1:5" ht="127.5">
      <c r="A134" s="37" t="s">
        <v>55</v>
      </c>
      <c r="E134" s="38" t="s">
        <v>1239</v>
      </c>
    </row>
    <row r="135" spans="1:5" ht="369.75">
      <c r="A135" t="s">
        <v>57</v>
      </c>
      <c r="E135" s="36" t="s">
        <v>316</v>
      </c>
    </row>
    <row r="136" spans="1:16" ht="12.75">
      <c r="A136" s="25" t="s">
        <v>47</v>
      </c>
      <c s="29" t="s">
        <v>244</v>
      </c>
      <c s="29" t="s">
        <v>318</v>
      </c>
      <c s="25" t="s">
        <v>49</v>
      </c>
      <c s="30" t="s">
        <v>319</v>
      </c>
      <c s="31" t="s">
        <v>95</v>
      </c>
      <c s="32">
        <v>13.14</v>
      </c>
      <c s="33">
        <v>0</v>
      </c>
      <c s="34">
        <f>ROUND(ROUND(H136,2)*ROUND(G136,3),2)</f>
      </c>
      <c s="31" t="s">
        <v>52</v>
      </c>
      <c r="O136">
        <f>(I136*21)/100</f>
      </c>
      <c t="s">
        <v>23</v>
      </c>
    </row>
    <row r="137" spans="1:5" ht="12.75">
      <c r="A137" s="35" t="s">
        <v>53</v>
      </c>
      <c r="E137" s="36" t="s">
        <v>49</v>
      </c>
    </row>
    <row r="138" spans="1:5" ht="25.5">
      <c r="A138" s="37" t="s">
        <v>55</v>
      </c>
      <c r="E138" s="38" t="s">
        <v>1240</v>
      </c>
    </row>
    <row r="139" spans="1:5" ht="267.75">
      <c r="A139" t="s">
        <v>57</v>
      </c>
      <c r="E139" s="36" t="s">
        <v>290</v>
      </c>
    </row>
    <row r="140" spans="1:18" ht="12.75" customHeight="1">
      <c r="A140" s="6" t="s">
        <v>45</v>
      </c>
      <c s="6"/>
      <c s="41" t="s">
        <v>33</v>
      </c>
      <c s="6"/>
      <c s="27" t="s">
        <v>321</v>
      </c>
      <c s="6"/>
      <c s="6"/>
      <c s="6"/>
      <c s="42">
        <f>0+Q140</f>
      </c>
      <c s="6"/>
      <c r="O140">
        <f>0+R140</f>
      </c>
      <c r="Q140">
        <f>0+I141+I145+I149+I153+I157+I161+I165</f>
      </c>
      <c>
        <f>0+O141+O145+O149+O153+O157+O161+O165</f>
      </c>
    </row>
    <row r="141" spans="1:16" ht="12.75">
      <c r="A141" s="25" t="s">
        <v>47</v>
      </c>
      <c s="29" t="s">
        <v>251</v>
      </c>
      <c s="29" t="s">
        <v>1241</v>
      </c>
      <c s="25" t="s">
        <v>49</v>
      </c>
      <c s="30" t="s">
        <v>1242</v>
      </c>
      <c s="31" t="s">
        <v>133</v>
      </c>
      <c s="32">
        <v>3.137</v>
      </c>
      <c s="33">
        <v>0</v>
      </c>
      <c s="34">
        <f>ROUND(ROUND(H141,2)*ROUND(G141,3),2)</f>
      </c>
      <c s="31" t="s">
        <v>52</v>
      </c>
      <c r="O141">
        <f>(I141*21)/100</f>
      </c>
      <c t="s">
        <v>23</v>
      </c>
    </row>
    <row r="142" spans="1:5" ht="12.75">
      <c r="A142" s="35" t="s">
        <v>53</v>
      </c>
      <c r="E142" s="36" t="s">
        <v>1243</v>
      </c>
    </row>
    <row r="143" spans="1:5" ht="38.25">
      <c r="A143" s="37" t="s">
        <v>55</v>
      </c>
      <c r="E143" s="38" t="s">
        <v>1244</v>
      </c>
    </row>
    <row r="144" spans="1:5" ht="369.75">
      <c r="A144" t="s">
        <v>57</v>
      </c>
      <c r="E144" s="36" t="s">
        <v>932</v>
      </c>
    </row>
    <row r="145" spans="1:16" ht="12.75">
      <c r="A145" s="25" t="s">
        <v>47</v>
      </c>
      <c s="29" t="s">
        <v>257</v>
      </c>
      <c s="29" t="s">
        <v>1245</v>
      </c>
      <c s="25" t="s">
        <v>49</v>
      </c>
      <c s="30" t="s">
        <v>1246</v>
      </c>
      <c s="31" t="s">
        <v>95</v>
      </c>
      <c s="32">
        <v>0.376</v>
      </c>
      <c s="33">
        <v>0</v>
      </c>
      <c s="34">
        <f>ROUND(ROUND(H145,2)*ROUND(G145,3),2)</f>
      </c>
      <c s="31" t="s">
        <v>52</v>
      </c>
      <c r="O145">
        <f>(I145*21)/100</f>
      </c>
      <c t="s">
        <v>23</v>
      </c>
    </row>
    <row r="146" spans="1:5" ht="12.75">
      <c r="A146" s="35" t="s">
        <v>53</v>
      </c>
      <c r="E146" s="36" t="s">
        <v>49</v>
      </c>
    </row>
    <row r="147" spans="1:5" ht="25.5">
      <c r="A147" s="37" t="s">
        <v>55</v>
      </c>
      <c r="E147" s="38" t="s">
        <v>1247</v>
      </c>
    </row>
    <row r="148" spans="1:5" ht="267.75">
      <c r="A148" t="s">
        <v>57</v>
      </c>
      <c r="E148" s="36" t="s">
        <v>1248</v>
      </c>
    </row>
    <row r="149" spans="1:16" ht="12.75">
      <c r="A149" s="25" t="s">
        <v>47</v>
      </c>
      <c s="29" t="s">
        <v>262</v>
      </c>
      <c s="29" t="s">
        <v>323</v>
      </c>
      <c s="25" t="s">
        <v>49</v>
      </c>
      <c s="30" t="s">
        <v>324</v>
      </c>
      <c s="31" t="s">
        <v>133</v>
      </c>
      <c s="32">
        <v>47.795</v>
      </c>
      <c s="33">
        <v>0</v>
      </c>
      <c s="34">
        <f>ROUND(ROUND(H149,2)*ROUND(G149,3),2)</f>
      </c>
      <c s="31" t="s">
        <v>52</v>
      </c>
      <c r="O149">
        <f>(I149*21)/100</f>
      </c>
      <c t="s">
        <v>23</v>
      </c>
    </row>
    <row r="150" spans="1:5" ht="12.75">
      <c r="A150" s="35" t="s">
        <v>53</v>
      </c>
      <c r="E150" s="36" t="s">
        <v>49</v>
      </c>
    </row>
    <row r="151" spans="1:5" ht="114.75">
      <c r="A151" s="37" t="s">
        <v>55</v>
      </c>
      <c r="E151" s="38" t="s">
        <v>1249</v>
      </c>
    </row>
    <row r="152" spans="1:5" ht="369.75">
      <c r="A152" t="s">
        <v>57</v>
      </c>
      <c r="E152" s="36" t="s">
        <v>316</v>
      </c>
    </row>
    <row r="153" spans="1:16" ht="12.75">
      <c r="A153" s="25" t="s">
        <v>47</v>
      </c>
      <c s="29" t="s">
        <v>268</v>
      </c>
      <c s="29" t="s">
        <v>1250</v>
      </c>
      <c s="25" t="s">
        <v>49</v>
      </c>
      <c s="30" t="s">
        <v>1251</v>
      </c>
      <c s="31" t="s">
        <v>133</v>
      </c>
      <c s="32">
        <v>5.94</v>
      </c>
      <c s="33">
        <v>0</v>
      </c>
      <c s="34">
        <f>ROUND(ROUND(H153,2)*ROUND(G153,3),2)</f>
      </c>
      <c s="31" t="s">
        <v>52</v>
      </c>
      <c r="O153">
        <f>(I153*21)/100</f>
      </c>
      <c t="s">
        <v>23</v>
      </c>
    </row>
    <row r="154" spans="1:5" ht="12.75">
      <c r="A154" s="35" t="s">
        <v>53</v>
      </c>
      <c r="E154" s="36" t="s">
        <v>49</v>
      </c>
    </row>
    <row r="155" spans="1:5" ht="12.75">
      <c r="A155" s="37" t="s">
        <v>55</v>
      </c>
      <c r="E155" s="38" t="s">
        <v>1252</v>
      </c>
    </row>
    <row r="156" spans="1:5" ht="25.5">
      <c r="A156" t="s">
        <v>57</v>
      </c>
      <c r="E156" s="36" t="s">
        <v>1253</v>
      </c>
    </row>
    <row r="157" spans="1:16" ht="12.75">
      <c r="A157" s="25" t="s">
        <v>47</v>
      </c>
      <c s="29" t="s">
        <v>273</v>
      </c>
      <c s="29" t="s">
        <v>333</v>
      </c>
      <c s="25" t="s">
        <v>49</v>
      </c>
      <c s="30" t="s">
        <v>334</v>
      </c>
      <c s="31" t="s">
        <v>133</v>
      </c>
      <c s="32">
        <v>3.15</v>
      </c>
      <c s="33">
        <v>0</v>
      </c>
      <c s="34">
        <f>ROUND(ROUND(H157,2)*ROUND(G157,3),2)</f>
      </c>
      <c s="31" t="s">
        <v>52</v>
      </c>
      <c r="O157">
        <f>(I157*21)/100</f>
      </c>
      <c t="s">
        <v>23</v>
      </c>
    </row>
    <row r="158" spans="1:5" ht="12.75">
      <c r="A158" s="35" t="s">
        <v>53</v>
      </c>
      <c r="E158" s="36" t="s">
        <v>335</v>
      </c>
    </row>
    <row r="159" spans="1:5" ht="12.75">
      <c r="A159" s="37" t="s">
        <v>55</v>
      </c>
      <c r="E159" s="38" t="s">
        <v>1214</v>
      </c>
    </row>
    <row r="160" spans="1:5" ht="293.25">
      <c r="A160" t="s">
        <v>57</v>
      </c>
      <c r="E160" s="36" t="s">
        <v>337</v>
      </c>
    </row>
    <row r="161" spans="1:16" ht="12.75">
      <c r="A161" s="25" t="s">
        <v>47</v>
      </c>
      <c s="29" t="s">
        <v>278</v>
      </c>
      <c s="29" t="s">
        <v>339</v>
      </c>
      <c s="25" t="s">
        <v>49</v>
      </c>
      <c s="30" t="s">
        <v>340</v>
      </c>
      <c s="31" t="s">
        <v>133</v>
      </c>
      <c s="32">
        <v>69.3</v>
      </c>
      <c s="33">
        <v>0</v>
      </c>
      <c s="34">
        <f>ROUND(ROUND(H161,2)*ROUND(G161,3),2)</f>
      </c>
      <c s="31" t="s">
        <v>52</v>
      </c>
      <c r="O161">
        <f>(I161*21)/100</f>
      </c>
      <c t="s">
        <v>23</v>
      </c>
    </row>
    <row r="162" spans="1:5" ht="12.75">
      <c r="A162" s="35" t="s">
        <v>53</v>
      </c>
      <c r="E162" s="36" t="s">
        <v>124</v>
      </c>
    </row>
    <row r="163" spans="1:5" ht="12.75">
      <c r="A163" s="37" t="s">
        <v>55</v>
      </c>
      <c r="E163" s="38" t="s">
        <v>1254</v>
      </c>
    </row>
    <row r="164" spans="1:5" ht="51">
      <c r="A164" t="s">
        <v>57</v>
      </c>
      <c r="E164" s="36" t="s">
        <v>342</v>
      </c>
    </row>
    <row r="165" spans="1:16" ht="12.75">
      <c r="A165" s="25" t="s">
        <v>47</v>
      </c>
      <c s="29" t="s">
        <v>282</v>
      </c>
      <c s="29" t="s">
        <v>344</v>
      </c>
      <c s="25" t="s">
        <v>49</v>
      </c>
      <c s="30" t="s">
        <v>345</v>
      </c>
      <c s="31" t="s">
        <v>133</v>
      </c>
      <c s="32">
        <v>22.464</v>
      </c>
      <c s="33">
        <v>0</v>
      </c>
      <c s="34">
        <f>ROUND(ROUND(H165,2)*ROUND(G165,3),2)</f>
      </c>
      <c s="31" t="s">
        <v>52</v>
      </c>
      <c r="O165">
        <f>(I165*21)/100</f>
      </c>
      <c t="s">
        <v>23</v>
      </c>
    </row>
    <row r="166" spans="1:5" ht="12.75">
      <c r="A166" s="35" t="s">
        <v>53</v>
      </c>
      <c r="E166" s="36" t="s">
        <v>124</v>
      </c>
    </row>
    <row r="167" spans="1:5" ht="12.75">
      <c r="A167" s="37" t="s">
        <v>55</v>
      </c>
      <c r="E167" s="38" t="s">
        <v>1255</v>
      </c>
    </row>
    <row r="168" spans="1:5" ht="102">
      <c r="A168" t="s">
        <v>57</v>
      </c>
      <c r="E168" s="36" t="s">
        <v>347</v>
      </c>
    </row>
    <row r="169" spans="1:18" ht="12.75" customHeight="1">
      <c r="A169" s="6" t="s">
        <v>45</v>
      </c>
      <c s="6"/>
      <c s="41" t="s">
        <v>80</v>
      </c>
      <c s="6"/>
      <c s="27" t="s">
        <v>396</v>
      </c>
      <c s="6"/>
      <c s="6"/>
      <c s="6"/>
      <c s="42">
        <f>0+Q169</f>
      </c>
      <c s="6"/>
      <c r="O169">
        <f>0+R169</f>
      </c>
      <c r="Q169">
        <f>0+I170+I174+I178+I182+I186</f>
      </c>
      <c>
        <f>0+O170+O174+O178+O182+O186</f>
      </c>
    </row>
    <row r="170" spans="1:16" ht="25.5">
      <c r="A170" s="25" t="s">
        <v>47</v>
      </c>
      <c s="29" t="s">
        <v>286</v>
      </c>
      <c s="29" t="s">
        <v>398</v>
      </c>
      <c s="25" t="s">
        <v>49</v>
      </c>
      <c s="30" t="s">
        <v>399</v>
      </c>
      <c s="31" t="s">
        <v>123</v>
      </c>
      <c s="32">
        <v>163.829</v>
      </c>
      <c s="33">
        <v>0</v>
      </c>
      <c s="34">
        <f>ROUND(ROUND(H170,2)*ROUND(G170,3),2)</f>
      </c>
      <c s="31" t="s">
        <v>52</v>
      </c>
      <c r="O170">
        <f>(I170*21)/100</f>
      </c>
      <c t="s">
        <v>23</v>
      </c>
    </row>
    <row r="171" spans="1:5" ht="12.75">
      <c r="A171" s="35" t="s">
        <v>53</v>
      </c>
      <c r="E171" s="36" t="s">
        <v>362</v>
      </c>
    </row>
    <row r="172" spans="1:5" ht="89.25">
      <c r="A172" s="37" t="s">
        <v>55</v>
      </c>
      <c r="E172" s="38" t="s">
        <v>1256</v>
      </c>
    </row>
    <row r="173" spans="1:5" ht="191.25">
      <c r="A173" t="s">
        <v>57</v>
      </c>
      <c r="E173" s="36" t="s">
        <v>401</v>
      </c>
    </row>
    <row r="174" spans="1:16" ht="12.75">
      <c r="A174" s="25" t="s">
        <v>47</v>
      </c>
      <c s="29" t="s">
        <v>292</v>
      </c>
      <c s="29" t="s">
        <v>403</v>
      </c>
      <c s="25" t="s">
        <v>49</v>
      </c>
      <c s="30" t="s">
        <v>404</v>
      </c>
      <c s="31" t="s">
        <v>123</v>
      </c>
      <c s="32">
        <v>84.8</v>
      </c>
      <c s="33">
        <v>0</v>
      </c>
      <c s="34">
        <f>ROUND(ROUND(H174,2)*ROUND(G174,3),2)</f>
      </c>
      <c s="31" t="s">
        <v>52</v>
      </c>
      <c r="O174">
        <f>(I174*21)/100</f>
      </c>
      <c t="s">
        <v>23</v>
      </c>
    </row>
    <row r="175" spans="1:5" ht="12.75">
      <c r="A175" s="35" t="s">
        <v>53</v>
      </c>
      <c r="E175" s="36" t="s">
        <v>362</v>
      </c>
    </row>
    <row r="176" spans="1:5" ht="25.5">
      <c r="A176" s="37" t="s">
        <v>55</v>
      </c>
      <c r="E176" s="38" t="s">
        <v>1257</v>
      </c>
    </row>
    <row r="177" spans="1:5" ht="38.25">
      <c r="A177" t="s">
        <v>57</v>
      </c>
      <c r="E177" s="36" t="s">
        <v>406</v>
      </c>
    </row>
    <row r="178" spans="1:16" ht="12.75">
      <c r="A178" s="25" t="s">
        <v>47</v>
      </c>
      <c s="29" t="s">
        <v>297</v>
      </c>
      <c s="29" t="s">
        <v>408</v>
      </c>
      <c s="25" t="s">
        <v>49</v>
      </c>
      <c s="30" t="s">
        <v>409</v>
      </c>
      <c s="31" t="s">
        <v>123</v>
      </c>
      <c s="32">
        <v>112.66</v>
      </c>
      <c s="33">
        <v>0</v>
      </c>
      <c s="34">
        <f>ROUND(ROUND(H178,2)*ROUND(G178,3),2)</f>
      </c>
      <c s="31" t="s">
        <v>52</v>
      </c>
      <c r="O178">
        <f>(I178*21)/100</f>
      </c>
      <c t="s">
        <v>23</v>
      </c>
    </row>
    <row r="179" spans="1:5" ht="12.75">
      <c r="A179" s="35" t="s">
        <v>53</v>
      </c>
      <c r="E179" s="36" t="s">
        <v>362</v>
      </c>
    </row>
    <row r="180" spans="1:5" ht="12.75">
      <c r="A180" s="37" t="s">
        <v>55</v>
      </c>
      <c r="E180" s="38" t="s">
        <v>1258</v>
      </c>
    </row>
    <row r="181" spans="1:5" ht="51">
      <c r="A181" t="s">
        <v>57</v>
      </c>
      <c r="E181" s="36" t="s">
        <v>411</v>
      </c>
    </row>
    <row r="182" spans="1:16" ht="12.75">
      <c r="A182" s="25" t="s">
        <v>47</v>
      </c>
      <c s="29" t="s">
        <v>302</v>
      </c>
      <c s="29" t="s">
        <v>413</v>
      </c>
      <c s="25" t="s">
        <v>49</v>
      </c>
      <c s="30" t="s">
        <v>414</v>
      </c>
      <c s="31" t="s">
        <v>123</v>
      </c>
      <c s="32">
        <v>33</v>
      </c>
      <c s="33">
        <v>0</v>
      </c>
      <c s="34">
        <f>ROUND(ROUND(H182,2)*ROUND(G182,3),2)</f>
      </c>
      <c s="31" t="s">
        <v>52</v>
      </c>
      <c r="O182">
        <f>(I182*21)/100</f>
      </c>
      <c t="s">
        <v>23</v>
      </c>
    </row>
    <row r="183" spans="1:5" ht="12.75">
      <c r="A183" s="35" t="s">
        <v>53</v>
      </c>
      <c r="E183" s="36" t="s">
        <v>49</v>
      </c>
    </row>
    <row r="184" spans="1:5" ht="12.75">
      <c r="A184" s="37" t="s">
        <v>55</v>
      </c>
      <c r="E184" s="38" t="s">
        <v>1259</v>
      </c>
    </row>
    <row r="185" spans="1:5" ht="51">
      <c r="A185" t="s">
        <v>57</v>
      </c>
      <c r="E185" s="36" t="s">
        <v>411</v>
      </c>
    </row>
    <row r="186" spans="1:16" ht="12.75">
      <c r="A186" s="25" t="s">
        <v>47</v>
      </c>
      <c s="29" t="s">
        <v>307</v>
      </c>
      <c s="29" t="s">
        <v>417</v>
      </c>
      <c s="25" t="s">
        <v>49</v>
      </c>
      <c s="30" t="s">
        <v>418</v>
      </c>
      <c s="31" t="s">
        <v>123</v>
      </c>
      <c s="32">
        <v>6.6</v>
      </c>
      <c s="33">
        <v>0</v>
      </c>
      <c s="34">
        <f>ROUND(ROUND(H186,2)*ROUND(G186,3),2)</f>
      </c>
      <c s="31" t="s">
        <v>52</v>
      </c>
      <c r="O186">
        <f>(I186*21)/100</f>
      </c>
      <c t="s">
        <v>23</v>
      </c>
    </row>
    <row r="187" spans="1:5" ht="12.75">
      <c r="A187" s="35" t="s">
        <v>53</v>
      </c>
      <c r="E187" s="36" t="s">
        <v>49</v>
      </c>
    </row>
    <row r="188" spans="1:5" ht="25.5">
      <c r="A188" s="37" t="s">
        <v>55</v>
      </c>
      <c r="E188" s="38" t="s">
        <v>1260</v>
      </c>
    </row>
    <row r="189" spans="1:5" ht="51">
      <c r="A189" t="s">
        <v>57</v>
      </c>
      <c r="E189" s="36" t="s">
        <v>411</v>
      </c>
    </row>
    <row r="190" spans="1:18" ht="12.75" customHeight="1">
      <c r="A190" s="6" t="s">
        <v>45</v>
      </c>
      <c s="6"/>
      <c s="41" t="s">
        <v>85</v>
      </c>
      <c s="6"/>
      <c s="27" t="s">
        <v>420</v>
      </c>
      <c s="6"/>
      <c s="6"/>
      <c s="6"/>
      <c s="42">
        <f>0+Q190</f>
      </c>
      <c s="6"/>
      <c r="O190">
        <f>0+R190</f>
      </c>
      <c r="Q190">
        <f>0+I191</f>
      </c>
      <c>
        <f>0+O191</f>
      </c>
    </row>
    <row r="191" spans="1:16" ht="12.75">
      <c r="A191" s="25" t="s">
        <v>47</v>
      </c>
      <c s="29" t="s">
        <v>312</v>
      </c>
      <c s="29" t="s">
        <v>1261</v>
      </c>
      <c s="25" t="s">
        <v>49</v>
      </c>
      <c s="30" t="s">
        <v>1262</v>
      </c>
      <c s="31" t="s">
        <v>163</v>
      </c>
      <c s="32">
        <v>5.6</v>
      </c>
      <c s="33">
        <v>0</v>
      </c>
      <c s="34">
        <f>ROUND(ROUND(H191,2)*ROUND(G191,3),2)</f>
      </c>
      <c s="31" t="s">
        <v>52</v>
      </c>
      <c r="O191">
        <f>(I191*21)/100</f>
      </c>
      <c t="s">
        <v>23</v>
      </c>
    </row>
    <row r="192" spans="1:5" ht="12.75">
      <c r="A192" s="35" t="s">
        <v>53</v>
      </c>
      <c r="E192" s="36" t="s">
        <v>49</v>
      </c>
    </row>
    <row r="193" spans="1:5" ht="25.5">
      <c r="A193" s="37" t="s">
        <v>55</v>
      </c>
      <c r="E193" s="38" t="s">
        <v>1263</v>
      </c>
    </row>
    <row r="194" spans="1:5" ht="255">
      <c r="A194" t="s">
        <v>57</v>
      </c>
      <c r="E194" s="36" t="s">
        <v>1264</v>
      </c>
    </row>
    <row r="195" spans="1:18" ht="12.75" customHeight="1">
      <c r="A195" s="6" t="s">
        <v>45</v>
      </c>
      <c s="6"/>
      <c s="41" t="s">
        <v>40</v>
      </c>
      <c s="6"/>
      <c s="27" t="s">
        <v>477</v>
      </c>
      <c s="6"/>
      <c s="6"/>
      <c s="6"/>
      <c s="42">
        <f>0+Q195</f>
      </c>
      <c s="6"/>
      <c r="O195">
        <f>0+R195</f>
      </c>
      <c r="Q195">
        <f>0+I196+I200+I204+I208+I212+I216+I220+I224+I228+I232+I236+I240+I244</f>
      </c>
      <c>
        <f>0+O196+O200+O204+O208+O212+O216+O220+O224+O228+O232+O236+O240+O244</f>
      </c>
    </row>
    <row r="196" spans="1:16" ht="12.75">
      <c r="A196" s="25" t="s">
        <v>47</v>
      </c>
      <c s="29" t="s">
        <v>317</v>
      </c>
      <c s="29" t="s">
        <v>484</v>
      </c>
      <c s="25" t="s">
        <v>49</v>
      </c>
      <c s="30" t="s">
        <v>485</v>
      </c>
      <c s="31" t="s">
        <v>163</v>
      </c>
      <c s="32">
        <v>66</v>
      </c>
      <c s="33">
        <v>0</v>
      </c>
      <c s="34">
        <f>ROUND(ROUND(H196,2)*ROUND(G196,3),2)</f>
      </c>
      <c s="31" t="s">
        <v>52</v>
      </c>
      <c r="O196">
        <f>(I196*21)/100</f>
      </c>
      <c t="s">
        <v>23</v>
      </c>
    </row>
    <row r="197" spans="1:5" ht="12.75">
      <c r="A197" s="35" t="s">
        <v>53</v>
      </c>
      <c r="E197" s="36" t="s">
        <v>49</v>
      </c>
    </row>
    <row r="198" spans="1:5" ht="12.75">
      <c r="A198" s="37" t="s">
        <v>55</v>
      </c>
      <c r="E198" s="38" t="s">
        <v>1265</v>
      </c>
    </row>
    <row r="199" spans="1:5" ht="63.75">
      <c r="A199" t="s">
        <v>57</v>
      </c>
      <c r="E199" s="36" t="s">
        <v>487</v>
      </c>
    </row>
    <row r="200" spans="1:16" ht="12.75">
      <c r="A200" s="25" t="s">
        <v>47</v>
      </c>
      <c s="29" t="s">
        <v>322</v>
      </c>
      <c s="29" t="s">
        <v>1176</v>
      </c>
      <c s="25" t="s">
        <v>49</v>
      </c>
      <c s="30" t="s">
        <v>1177</v>
      </c>
      <c s="31" t="s">
        <v>163</v>
      </c>
      <c s="32">
        <v>78</v>
      </c>
      <c s="33">
        <v>0</v>
      </c>
      <c s="34">
        <f>ROUND(ROUND(H200,2)*ROUND(G200,3),2)</f>
      </c>
      <c s="31" t="s">
        <v>52</v>
      </c>
      <c r="O200">
        <f>(I200*21)/100</f>
      </c>
      <c t="s">
        <v>23</v>
      </c>
    </row>
    <row r="201" spans="1:5" ht="12.75">
      <c r="A201" s="35" t="s">
        <v>53</v>
      </c>
      <c r="E201" s="36" t="s">
        <v>49</v>
      </c>
    </row>
    <row r="202" spans="1:5" ht="12.75">
      <c r="A202" s="37" t="s">
        <v>55</v>
      </c>
      <c r="E202" s="38" t="s">
        <v>1266</v>
      </c>
    </row>
    <row r="203" spans="1:5" ht="76.5">
      <c r="A203" t="s">
        <v>57</v>
      </c>
      <c r="E203" s="36" t="s">
        <v>1179</v>
      </c>
    </row>
    <row r="204" spans="1:16" ht="12.75">
      <c r="A204" s="25" t="s">
        <v>47</v>
      </c>
      <c s="29" t="s">
        <v>326</v>
      </c>
      <c s="29" t="s">
        <v>1180</v>
      </c>
      <c s="25" t="s">
        <v>49</v>
      </c>
      <c s="30" t="s">
        <v>1181</v>
      </c>
      <c s="31" t="s">
        <v>163</v>
      </c>
      <c s="32">
        <v>78</v>
      </c>
      <c s="33">
        <v>0</v>
      </c>
      <c s="34">
        <f>ROUND(ROUND(H204,2)*ROUND(G204,3),2)</f>
      </c>
      <c s="31" t="s">
        <v>52</v>
      </c>
      <c r="O204">
        <f>(I204*21)/100</f>
      </c>
      <c t="s">
        <v>23</v>
      </c>
    </row>
    <row r="205" spans="1:5" ht="12.75">
      <c r="A205" s="35" t="s">
        <v>53</v>
      </c>
      <c r="E205" s="36" t="s">
        <v>49</v>
      </c>
    </row>
    <row r="206" spans="1:5" ht="12.75">
      <c r="A206" s="37" t="s">
        <v>55</v>
      </c>
      <c r="E206" s="38" t="s">
        <v>1266</v>
      </c>
    </row>
    <row r="207" spans="1:5" ht="38.25">
      <c r="A207" t="s">
        <v>57</v>
      </c>
      <c r="E207" s="36" t="s">
        <v>1017</v>
      </c>
    </row>
    <row r="208" spans="1:16" ht="12.75">
      <c r="A208" s="25" t="s">
        <v>47</v>
      </c>
      <c s="29" t="s">
        <v>332</v>
      </c>
      <c s="29" t="s">
        <v>1183</v>
      </c>
      <c s="25" t="s">
        <v>49</v>
      </c>
      <c s="30" t="s">
        <v>1184</v>
      </c>
      <c s="31" t="s">
        <v>1185</v>
      </c>
      <c s="32">
        <v>4758</v>
      </c>
      <c s="33">
        <v>0</v>
      </c>
      <c s="34">
        <f>ROUND(ROUND(H208,2)*ROUND(G208,3),2)</f>
      </c>
      <c s="31" t="s">
        <v>52</v>
      </c>
      <c r="O208">
        <f>(I208*21)/100</f>
      </c>
      <c t="s">
        <v>23</v>
      </c>
    </row>
    <row r="209" spans="1:5" ht="12.75">
      <c r="A209" s="35" t="s">
        <v>53</v>
      </c>
      <c r="E209" s="36" t="s">
        <v>49</v>
      </c>
    </row>
    <row r="210" spans="1:5" ht="25.5">
      <c r="A210" s="37" t="s">
        <v>55</v>
      </c>
      <c r="E210" s="38" t="s">
        <v>1267</v>
      </c>
    </row>
    <row r="211" spans="1:5" ht="25.5">
      <c r="A211" t="s">
        <v>57</v>
      </c>
      <c r="E211" s="36" t="s">
        <v>1187</v>
      </c>
    </row>
    <row r="212" spans="1:16" ht="12.75">
      <c r="A212" s="25" t="s">
        <v>47</v>
      </c>
      <c s="29" t="s">
        <v>338</v>
      </c>
      <c s="29" t="s">
        <v>494</v>
      </c>
      <c s="25" t="s">
        <v>49</v>
      </c>
      <c s="30" t="s">
        <v>495</v>
      </c>
      <c s="31" t="s">
        <v>77</v>
      </c>
      <c s="32">
        <v>17</v>
      </c>
      <c s="33">
        <v>0</v>
      </c>
      <c s="34">
        <f>ROUND(ROUND(H212,2)*ROUND(G212,3),2)</f>
      </c>
      <c s="31" t="s">
        <v>52</v>
      </c>
      <c r="O212">
        <f>(I212*21)/100</f>
      </c>
      <c t="s">
        <v>23</v>
      </c>
    </row>
    <row r="213" spans="1:5" ht="25.5">
      <c r="A213" s="35" t="s">
        <v>53</v>
      </c>
      <c r="E213" s="36" t="s">
        <v>502</v>
      </c>
    </row>
    <row r="214" spans="1:5" ht="12.75">
      <c r="A214" s="37" t="s">
        <v>55</v>
      </c>
      <c r="E214" s="38" t="s">
        <v>1268</v>
      </c>
    </row>
    <row r="215" spans="1:5" ht="12.75">
      <c r="A215" t="s">
        <v>57</v>
      </c>
      <c r="E215" s="36" t="s">
        <v>498</v>
      </c>
    </row>
    <row r="216" spans="1:16" ht="12.75">
      <c r="A216" s="25" t="s">
        <v>47</v>
      </c>
      <c s="29" t="s">
        <v>343</v>
      </c>
      <c s="29" t="s">
        <v>500</v>
      </c>
      <c s="25" t="s">
        <v>49</v>
      </c>
      <c s="30" t="s">
        <v>501</v>
      </c>
      <c s="31" t="s">
        <v>77</v>
      </c>
      <c s="32">
        <v>34</v>
      </c>
      <c s="33">
        <v>0</v>
      </c>
      <c s="34">
        <f>ROUND(ROUND(H216,2)*ROUND(G216,3),2)</f>
      </c>
      <c s="31" t="s">
        <v>52</v>
      </c>
      <c r="O216">
        <f>(I216*21)/100</f>
      </c>
      <c t="s">
        <v>23</v>
      </c>
    </row>
    <row r="217" spans="1:5" ht="25.5">
      <c r="A217" s="35" t="s">
        <v>53</v>
      </c>
      <c r="E217" s="36" t="s">
        <v>502</v>
      </c>
    </row>
    <row r="218" spans="1:5" ht="12.75">
      <c r="A218" s="37" t="s">
        <v>55</v>
      </c>
      <c r="E218" s="38" t="s">
        <v>1269</v>
      </c>
    </row>
    <row r="219" spans="1:5" ht="25.5">
      <c r="A219" t="s">
        <v>57</v>
      </c>
      <c r="E219" s="36" t="s">
        <v>504</v>
      </c>
    </row>
    <row r="220" spans="1:16" ht="12.75">
      <c r="A220" s="25" t="s">
        <v>47</v>
      </c>
      <c s="29" t="s">
        <v>348</v>
      </c>
      <c s="29" t="s">
        <v>571</v>
      </c>
      <c s="25" t="s">
        <v>49</v>
      </c>
      <c s="30" t="s">
        <v>572</v>
      </c>
      <c s="31" t="s">
        <v>163</v>
      </c>
      <c s="32">
        <v>72.5</v>
      </c>
      <c s="33">
        <v>0</v>
      </c>
      <c s="34">
        <f>ROUND(ROUND(H220,2)*ROUND(G220,3),2)</f>
      </c>
      <c s="31" t="s">
        <v>52</v>
      </c>
      <c r="O220">
        <f>(I220*21)/100</f>
      </c>
      <c t="s">
        <v>23</v>
      </c>
    </row>
    <row r="221" spans="1:5" ht="12.75">
      <c r="A221" s="35" t="s">
        <v>53</v>
      </c>
      <c r="E221" s="36" t="s">
        <v>49</v>
      </c>
    </row>
    <row r="222" spans="1:5" ht="12.75">
      <c r="A222" s="37" t="s">
        <v>55</v>
      </c>
      <c r="E222" s="38" t="s">
        <v>1270</v>
      </c>
    </row>
    <row r="223" spans="1:5" ht="25.5">
      <c r="A223" t="s">
        <v>57</v>
      </c>
      <c r="E223" s="36" t="s">
        <v>574</v>
      </c>
    </row>
    <row r="224" spans="1:16" ht="12.75">
      <c r="A224" s="25" t="s">
        <v>47</v>
      </c>
      <c s="29" t="s">
        <v>354</v>
      </c>
      <c s="29" t="s">
        <v>1190</v>
      </c>
      <c s="25" t="s">
        <v>49</v>
      </c>
      <c s="30" t="s">
        <v>1191</v>
      </c>
      <c s="31" t="s">
        <v>77</v>
      </c>
      <c s="32">
        <v>84</v>
      </c>
      <c s="33">
        <v>0</v>
      </c>
      <c s="34">
        <f>ROUND(ROUND(H224,2)*ROUND(G224,3),2)</f>
      </c>
      <c s="31" t="s">
        <v>52</v>
      </c>
      <c r="O224">
        <f>(I224*21)/100</f>
      </c>
      <c t="s">
        <v>23</v>
      </c>
    </row>
    <row r="225" spans="1:5" ht="25.5">
      <c r="A225" s="35" t="s">
        <v>53</v>
      </c>
      <c r="E225" s="36" t="s">
        <v>502</v>
      </c>
    </row>
    <row r="226" spans="1:5" ht="12.75">
      <c r="A226" s="37" t="s">
        <v>55</v>
      </c>
      <c r="E226" s="38" t="s">
        <v>1271</v>
      </c>
    </row>
    <row r="227" spans="1:5" ht="25.5">
      <c r="A227" t="s">
        <v>57</v>
      </c>
      <c r="E227" s="36" t="s">
        <v>1193</v>
      </c>
    </row>
    <row r="228" spans="1:16" ht="12.75">
      <c r="A228" s="25" t="s">
        <v>47</v>
      </c>
      <c s="29" t="s">
        <v>359</v>
      </c>
      <c s="29" t="s">
        <v>1272</v>
      </c>
      <c s="25" t="s">
        <v>49</v>
      </c>
      <c s="30" t="s">
        <v>1273</v>
      </c>
      <c s="31" t="s">
        <v>123</v>
      </c>
      <c s="32">
        <v>20.43</v>
      </c>
      <c s="33">
        <v>0</v>
      </c>
      <c s="34">
        <f>ROUND(ROUND(H228,2)*ROUND(G228,3),2)</f>
      </c>
      <c s="31" t="s">
        <v>52</v>
      </c>
      <c r="O228">
        <f>(I228*21)/100</f>
      </c>
      <c t="s">
        <v>23</v>
      </c>
    </row>
    <row r="229" spans="1:5" ht="12.75">
      <c r="A229" s="35" t="s">
        <v>53</v>
      </c>
      <c r="E229" s="36" t="s">
        <v>49</v>
      </c>
    </row>
    <row r="230" spans="1:5" ht="12.75">
      <c r="A230" s="37" t="s">
        <v>55</v>
      </c>
      <c r="E230" s="38" t="s">
        <v>1274</v>
      </c>
    </row>
    <row r="231" spans="1:5" ht="25.5">
      <c r="A231" t="s">
        <v>57</v>
      </c>
      <c r="E231" s="36" t="s">
        <v>1275</v>
      </c>
    </row>
    <row r="232" spans="1:16" ht="12.75">
      <c r="A232" s="25" t="s">
        <v>47</v>
      </c>
      <c s="29" t="s">
        <v>365</v>
      </c>
      <c s="29" t="s">
        <v>1276</v>
      </c>
      <c s="25" t="s">
        <v>49</v>
      </c>
      <c s="30" t="s">
        <v>1277</v>
      </c>
      <c s="31" t="s">
        <v>163</v>
      </c>
      <c s="32">
        <v>66</v>
      </c>
      <c s="33">
        <v>0</v>
      </c>
      <c s="34">
        <f>ROUND(ROUND(H232,2)*ROUND(G232,3),2)</f>
      </c>
      <c s="31" t="s">
        <v>52</v>
      </c>
      <c r="O232">
        <f>(I232*21)/100</f>
      </c>
      <c t="s">
        <v>23</v>
      </c>
    </row>
    <row r="233" spans="1:5" ht="12.75">
      <c r="A233" s="35" t="s">
        <v>53</v>
      </c>
      <c r="E233" s="36" t="s">
        <v>49</v>
      </c>
    </row>
    <row r="234" spans="1:5" ht="25.5">
      <c r="A234" s="37" t="s">
        <v>55</v>
      </c>
      <c r="E234" s="38" t="s">
        <v>1278</v>
      </c>
    </row>
    <row r="235" spans="1:5" ht="38.25">
      <c r="A235" t="s">
        <v>57</v>
      </c>
      <c r="E235" s="36" t="s">
        <v>579</v>
      </c>
    </row>
    <row r="236" spans="1:16" ht="12.75">
      <c r="A236" s="25" t="s">
        <v>47</v>
      </c>
      <c s="29" t="s">
        <v>369</v>
      </c>
      <c s="29" t="s">
        <v>1279</v>
      </c>
      <c s="25" t="s">
        <v>49</v>
      </c>
      <c s="30" t="s">
        <v>1280</v>
      </c>
      <c s="31" t="s">
        <v>163</v>
      </c>
      <c s="32">
        <v>49.5</v>
      </c>
      <c s="33">
        <v>0</v>
      </c>
      <c s="34">
        <f>ROUND(ROUND(H236,2)*ROUND(G236,3),2)</f>
      </c>
      <c s="31" t="s">
        <v>52</v>
      </c>
      <c r="O236">
        <f>(I236*21)/100</f>
      </c>
      <c t="s">
        <v>23</v>
      </c>
    </row>
    <row r="237" spans="1:5" ht="12.75">
      <c r="A237" s="35" t="s">
        <v>53</v>
      </c>
      <c r="E237" s="36" t="s">
        <v>49</v>
      </c>
    </row>
    <row r="238" spans="1:5" ht="12.75">
      <c r="A238" s="37" t="s">
        <v>55</v>
      </c>
      <c r="E238" s="38" t="s">
        <v>1281</v>
      </c>
    </row>
    <row r="239" spans="1:5" ht="25.5">
      <c r="A239" t="s">
        <v>57</v>
      </c>
      <c r="E239" s="36" t="s">
        <v>1275</v>
      </c>
    </row>
    <row r="240" spans="1:16" ht="12.75">
      <c r="A240" s="25" t="s">
        <v>47</v>
      </c>
      <c s="29" t="s">
        <v>374</v>
      </c>
      <c s="29" t="s">
        <v>1282</v>
      </c>
      <c s="25" t="s">
        <v>49</v>
      </c>
      <c s="30" t="s">
        <v>1283</v>
      </c>
      <c s="31" t="s">
        <v>163</v>
      </c>
      <c s="32">
        <v>76.8</v>
      </c>
      <c s="33">
        <v>0</v>
      </c>
      <c s="34">
        <f>ROUND(ROUND(H240,2)*ROUND(G240,3),2)</f>
      </c>
      <c s="31" t="s">
        <v>52</v>
      </c>
      <c r="O240">
        <f>(I240*21)/100</f>
      </c>
      <c t="s">
        <v>23</v>
      </c>
    </row>
    <row r="241" spans="1:5" ht="12.75">
      <c r="A241" s="35" t="s">
        <v>53</v>
      </c>
      <c r="E241" s="36" t="s">
        <v>49</v>
      </c>
    </row>
    <row r="242" spans="1:5" ht="12.75">
      <c r="A242" s="37" t="s">
        <v>55</v>
      </c>
      <c r="E242" s="38" t="s">
        <v>1284</v>
      </c>
    </row>
    <row r="243" spans="1:5" ht="38.25">
      <c r="A243" t="s">
        <v>57</v>
      </c>
      <c r="E243" s="36" t="s">
        <v>579</v>
      </c>
    </row>
    <row r="244" spans="1:16" ht="12.75">
      <c r="A244" s="25" t="s">
        <v>47</v>
      </c>
      <c s="29" t="s">
        <v>379</v>
      </c>
      <c s="29" t="s">
        <v>618</v>
      </c>
      <c s="25" t="s">
        <v>49</v>
      </c>
      <c s="30" t="s">
        <v>619</v>
      </c>
      <c s="31" t="s">
        <v>133</v>
      </c>
      <c s="32">
        <v>439.92</v>
      </c>
      <c s="33">
        <v>0</v>
      </c>
      <c s="34">
        <f>ROUND(ROUND(H244,2)*ROUND(G244,3),2)</f>
      </c>
      <c s="31" t="s">
        <v>52</v>
      </c>
      <c r="O244">
        <f>(I244*21)/100</f>
      </c>
      <c t="s">
        <v>23</v>
      </c>
    </row>
    <row r="245" spans="1:5" ht="12.75">
      <c r="A245" s="35" t="s">
        <v>53</v>
      </c>
      <c r="E245" s="36" t="s">
        <v>49</v>
      </c>
    </row>
    <row r="246" spans="1:5" ht="12.75">
      <c r="A246" s="37" t="s">
        <v>55</v>
      </c>
      <c r="E246" s="38" t="s">
        <v>1285</v>
      </c>
    </row>
    <row r="247" spans="1:5" ht="102">
      <c r="A247" t="s">
        <v>57</v>
      </c>
      <c r="E247" s="36" t="s">
        <v>967</v>
      </c>
    </row>
  </sheetData>
  <sheetProtection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0+O8+O37+O82+O123+O140+O169+O190+O195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1286</v>
      </c>
      <c s="39">
        <f>0+I8+I37+I82+I123+I140+I169+I190+I195</f>
      </c>
      <c s="10"/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1286</v>
      </c>
      <c s="6"/>
      <c s="18" t="s">
        <v>1287</v>
      </c>
      <c s="6"/>
      <c s="6"/>
      <c s="19"/>
      <c s="19"/>
      <c s="6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27</v>
      </c>
      <c s="19"/>
      <c s="27" t="s">
        <v>46</v>
      </c>
      <c s="19"/>
      <c s="19"/>
      <c s="19"/>
      <c s="28">
        <f>0+Q8</f>
      </c>
      <c s="19"/>
      <c r="O8">
        <f>0+R8</f>
      </c>
      <c r="Q8">
        <f>0+I9+I13+I17+I21+I25+I29+I33</f>
      </c>
      <c>
        <f>0+O9+O13+O17+O21+O25+O29+O33</f>
      </c>
    </row>
    <row r="9" spans="1:16" ht="12.75">
      <c r="A9" s="25" t="s">
        <v>47</v>
      </c>
      <c s="29" t="s">
        <v>29</v>
      </c>
      <c s="29" t="s">
        <v>92</v>
      </c>
      <c s="25" t="s">
        <v>93</v>
      </c>
      <c s="30" t="s">
        <v>94</v>
      </c>
      <c s="31" t="s">
        <v>95</v>
      </c>
      <c s="32">
        <v>493.487</v>
      </c>
      <c s="33">
        <v>0</v>
      </c>
      <c s="34">
        <f>ROUND(ROUND(H9,2)*ROUND(G9,3),2)</f>
      </c>
      <c s="31" t="s">
        <v>52</v>
      </c>
      <c r="O9">
        <f>(I9*21)/100</f>
      </c>
      <c t="s">
        <v>23</v>
      </c>
    </row>
    <row r="10" spans="1:5" ht="25.5">
      <c r="A10" s="35" t="s">
        <v>53</v>
      </c>
      <c r="E10" s="36" t="s">
        <v>96</v>
      </c>
    </row>
    <row r="11" spans="1:5" ht="63.75">
      <c r="A11" s="37" t="s">
        <v>55</v>
      </c>
      <c r="E11" s="38" t="s">
        <v>1288</v>
      </c>
    </row>
    <row r="12" spans="1:5" ht="25.5">
      <c r="A12" t="s">
        <v>57</v>
      </c>
      <c r="E12" s="36" t="s">
        <v>98</v>
      </c>
    </row>
    <row r="13" spans="1:16" ht="12.75">
      <c r="A13" s="25" t="s">
        <v>47</v>
      </c>
      <c s="29" t="s">
        <v>23</v>
      </c>
      <c s="29" t="s">
        <v>92</v>
      </c>
      <c s="25" t="s">
        <v>676</v>
      </c>
      <c s="30" t="s">
        <v>94</v>
      </c>
      <c s="31" t="s">
        <v>95</v>
      </c>
      <c s="32">
        <v>38.368</v>
      </c>
      <c s="33">
        <v>0</v>
      </c>
      <c s="34">
        <f>ROUND(ROUND(H13,2)*ROUND(G13,3),2)</f>
      </c>
      <c s="31" t="s">
        <v>52</v>
      </c>
      <c r="O13">
        <f>(I13*21)/100</f>
      </c>
      <c t="s">
        <v>23</v>
      </c>
    </row>
    <row r="14" spans="1:5" ht="25.5">
      <c r="A14" s="35" t="s">
        <v>53</v>
      </c>
      <c r="E14" s="36" t="s">
        <v>100</v>
      </c>
    </row>
    <row r="15" spans="1:5" ht="63.75">
      <c r="A15" s="37" t="s">
        <v>55</v>
      </c>
      <c r="E15" s="38" t="s">
        <v>1289</v>
      </c>
    </row>
    <row r="16" spans="1:5" ht="25.5">
      <c r="A16" t="s">
        <v>57</v>
      </c>
      <c r="E16" s="36" t="s">
        <v>98</v>
      </c>
    </row>
    <row r="17" spans="1:16" ht="12.75">
      <c r="A17" s="25" t="s">
        <v>47</v>
      </c>
      <c s="29" t="s">
        <v>22</v>
      </c>
      <c s="29" t="s">
        <v>102</v>
      </c>
      <c s="25" t="s">
        <v>49</v>
      </c>
      <c s="30" t="s">
        <v>103</v>
      </c>
      <c s="31" t="s">
        <v>95</v>
      </c>
      <c s="32">
        <v>697</v>
      </c>
      <c s="33">
        <v>0</v>
      </c>
      <c s="34">
        <f>ROUND(ROUND(H17,2)*ROUND(G17,3),2)</f>
      </c>
      <c s="31" t="s">
        <v>52</v>
      </c>
      <c r="O17">
        <f>(I17*21)/100</f>
      </c>
      <c t="s">
        <v>23</v>
      </c>
    </row>
    <row r="18" spans="1:5" ht="25.5">
      <c r="A18" s="35" t="s">
        <v>53</v>
      </c>
      <c r="E18" s="36" t="s">
        <v>104</v>
      </c>
    </row>
    <row r="19" spans="1:5" ht="12.75">
      <c r="A19" s="37" t="s">
        <v>55</v>
      </c>
      <c r="E19" s="38" t="s">
        <v>1290</v>
      </c>
    </row>
    <row r="20" spans="1:5" ht="25.5">
      <c r="A20" t="s">
        <v>57</v>
      </c>
      <c r="E20" s="36" t="s">
        <v>98</v>
      </c>
    </row>
    <row r="21" spans="1:16" ht="12.75">
      <c r="A21" s="25" t="s">
        <v>47</v>
      </c>
      <c s="29" t="s">
        <v>33</v>
      </c>
      <c s="29" t="s">
        <v>106</v>
      </c>
      <c s="25" t="s">
        <v>49</v>
      </c>
      <c s="30" t="s">
        <v>107</v>
      </c>
      <c s="31" t="s">
        <v>51</v>
      </c>
      <c s="32">
        <v>1</v>
      </c>
      <c s="33">
        <v>0</v>
      </c>
      <c s="34">
        <f>ROUND(ROUND(H21,2)*ROUND(G21,3),2)</f>
      </c>
      <c s="31" t="s">
        <v>52</v>
      </c>
      <c r="O21">
        <f>(I21*21)/100</f>
      </c>
      <c t="s">
        <v>23</v>
      </c>
    </row>
    <row r="22" spans="1:5" ht="102">
      <c r="A22" s="35" t="s">
        <v>53</v>
      </c>
      <c r="E22" s="36" t="s">
        <v>108</v>
      </c>
    </row>
    <row r="23" spans="1:5" ht="12.75">
      <c r="A23" s="37" t="s">
        <v>55</v>
      </c>
      <c r="E23" s="38" t="s">
        <v>49</v>
      </c>
    </row>
    <row r="24" spans="1:5" ht="12.75">
      <c r="A24" t="s">
        <v>57</v>
      </c>
      <c r="E24" s="36" t="s">
        <v>109</v>
      </c>
    </row>
    <row r="25" spans="1:16" ht="12.75">
      <c r="A25" s="25" t="s">
        <v>47</v>
      </c>
      <c s="29" t="s">
        <v>35</v>
      </c>
      <c s="29" t="s">
        <v>110</v>
      </c>
      <c s="25" t="s">
        <v>49</v>
      </c>
      <c s="30" t="s">
        <v>111</v>
      </c>
      <c s="31" t="s">
        <v>51</v>
      </c>
      <c s="32">
        <v>1</v>
      </c>
      <c s="33">
        <v>0</v>
      </c>
      <c s="34">
        <f>ROUND(ROUND(H25,2)*ROUND(G25,3),2)</f>
      </c>
      <c s="31" t="s">
        <v>52</v>
      </c>
      <c r="O25">
        <f>(I25*21)/100</f>
      </c>
      <c t="s">
        <v>23</v>
      </c>
    </row>
    <row r="26" spans="1:5" ht="25.5">
      <c r="A26" s="35" t="s">
        <v>53</v>
      </c>
      <c r="E26" s="36" t="s">
        <v>1291</v>
      </c>
    </row>
    <row r="27" spans="1:5" ht="12.75">
      <c r="A27" s="37" t="s">
        <v>55</v>
      </c>
      <c r="E27" s="38" t="s">
        <v>49</v>
      </c>
    </row>
    <row r="28" spans="1:5" ht="12.75">
      <c r="A28" t="s">
        <v>57</v>
      </c>
      <c r="E28" s="36" t="s">
        <v>62</v>
      </c>
    </row>
    <row r="29" spans="1:16" ht="12.75">
      <c r="A29" s="25" t="s">
        <v>47</v>
      </c>
      <c s="29" t="s">
        <v>37</v>
      </c>
      <c s="29" t="s">
        <v>113</v>
      </c>
      <c s="25" t="s">
        <v>49</v>
      </c>
      <c s="30" t="s">
        <v>114</v>
      </c>
      <c s="31" t="s">
        <v>51</v>
      </c>
      <c s="32">
        <v>1</v>
      </c>
      <c s="33">
        <v>0</v>
      </c>
      <c s="34">
        <f>ROUND(ROUND(H29,2)*ROUND(G29,3),2)</f>
      </c>
      <c s="31" t="s">
        <v>52</v>
      </c>
      <c r="O29">
        <f>(I29*21)/100</f>
      </c>
      <c t="s">
        <v>23</v>
      </c>
    </row>
    <row r="30" spans="1:5" ht="25.5">
      <c r="A30" s="35" t="s">
        <v>53</v>
      </c>
      <c r="E30" s="36" t="s">
        <v>1292</v>
      </c>
    </row>
    <row r="31" spans="1:5" ht="12.75">
      <c r="A31" s="37" t="s">
        <v>55</v>
      </c>
      <c r="E31" s="38" t="s">
        <v>49</v>
      </c>
    </row>
    <row r="32" spans="1:5" ht="12.75">
      <c r="A32" t="s">
        <v>57</v>
      </c>
      <c r="E32" s="36" t="s">
        <v>62</v>
      </c>
    </row>
    <row r="33" spans="1:16" ht="12.75">
      <c r="A33" s="25" t="s">
        <v>47</v>
      </c>
      <c s="29" t="s">
        <v>80</v>
      </c>
      <c s="29" t="s">
        <v>116</v>
      </c>
      <c s="25" t="s">
        <v>49</v>
      </c>
      <c s="30" t="s">
        <v>117</v>
      </c>
      <c s="31" t="s">
        <v>51</v>
      </c>
      <c s="32">
        <v>1</v>
      </c>
      <c s="33">
        <v>0</v>
      </c>
      <c s="34">
        <f>ROUND(ROUND(H33,2)*ROUND(G33,3),2)</f>
      </c>
      <c s="31" t="s">
        <v>52</v>
      </c>
      <c r="O33">
        <f>(I33*21)/100</f>
      </c>
      <c t="s">
        <v>23</v>
      </c>
    </row>
    <row r="34" spans="1:5" ht="25.5">
      <c r="A34" s="35" t="s">
        <v>53</v>
      </c>
      <c r="E34" s="36" t="s">
        <v>1293</v>
      </c>
    </row>
    <row r="35" spans="1:5" ht="12.75">
      <c r="A35" s="37" t="s">
        <v>55</v>
      </c>
      <c r="E35" s="38" t="s">
        <v>49</v>
      </c>
    </row>
    <row r="36" spans="1:5" ht="63.75">
      <c r="A36" t="s">
        <v>57</v>
      </c>
      <c r="E36" s="36" t="s">
        <v>119</v>
      </c>
    </row>
    <row r="37" spans="1:18" ht="12.75" customHeight="1">
      <c r="A37" s="6" t="s">
        <v>45</v>
      </c>
      <c s="6"/>
      <c s="41" t="s">
        <v>29</v>
      </c>
      <c s="6"/>
      <c s="27" t="s">
        <v>120</v>
      </c>
      <c s="6"/>
      <c s="6"/>
      <c s="6"/>
      <c s="42">
        <f>0+Q37</f>
      </c>
      <c s="6"/>
      <c r="O37">
        <f>0+R37</f>
      </c>
      <c r="Q37">
        <f>0+I38+I42+I46+I50+I54+I58+I62+I66+I70+I74+I78</f>
      </c>
      <c>
        <f>0+O38+O42+O46+O50+O54+O58+O62+O66+O70+O74+O78</f>
      </c>
    </row>
    <row r="38" spans="1:16" ht="12.75">
      <c r="A38" s="25" t="s">
        <v>47</v>
      </c>
      <c s="29" t="s">
        <v>85</v>
      </c>
      <c s="29" t="s">
        <v>121</v>
      </c>
      <c s="25" t="s">
        <v>49</v>
      </c>
      <c s="30" t="s">
        <v>122</v>
      </c>
      <c s="31" t="s">
        <v>123</v>
      </c>
      <c s="32">
        <v>170</v>
      </c>
      <c s="33">
        <v>0</v>
      </c>
      <c s="34">
        <f>ROUND(ROUND(H38,2)*ROUND(G38,3),2)</f>
      </c>
      <c s="31" t="s">
        <v>52</v>
      </c>
      <c r="O38">
        <f>(I38*21)/100</f>
      </c>
      <c t="s">
        <v>23</v>
      </c>
    </row>
    <row r="39" spans="1:5" ht="12.75">
      <c r="A39" s="35" t="s">
        <v>53</v>
      </c>
      <c r="E39" s="36" t="s">
        <v>241</v>
      </c>
    </row>
    <row r="40" spans="1:5" ht="12.75">
      <c r="A40" s="37" t="s">
        <v>55</v>
      </c>
      <c r="E40" s="38" t="s">
        <v>1294</v>
      </c>
    </row>
    <row r="41" spans="1:5" ht="38.25">
      <c r="A41" t="s">
        <v>57</v>
      </c>
      <c r="E41" s="36" t="s">
        <v>1203</v>
      </c>
    </row>
    <row r="42" spans="1:16" ht="12.75">
      <c r="A42" s="25" t="s">
        <v>47</v>
      </c>
      <c s="29" t="s">
        <v>40</v>
      </c>
      <c s="29" t="s">
        <v>131</v>
      </c>
      <c s="25" t="s">
        <v>49</v>
      </c>
      <c s="30" t="s">
        <v>132</v>
      </c>
      <c s="31" t="s">
        <v>133</v>
      </c>
      <c s="32">
        <v>7.7</v>
      </c>
      <c s="33">
        <v>0</v>
      </c>
      <c s="34">
        <f>ROUND(ROUND(H42,2)*ROUND(G42,3),2)</f>
      </c>
      <c s="31" t="s">
        <v>52</v>
      </c>
      <c r="O42">
        <f>(I42*21)/100</f>
      </c>
      <c t="s">
        <v>23</v>
      </c>
    </row>
    <row r="43" spans="1:5" ht="25.5">
      <c r="A43" s="35" t="s">
        <v>53</v>
      </c>
      <c r="E43" s="36" t="s">
        <v>134</v>
      </c>
    </row>
    <row r="44" spans="1:5" ht="12.75">
      <c r="A44" s="37" t="s">
        <v>55</v>
      </c>
      <c r="E44" s="38" t="s">
        <v>1295</v>
      </c>
    </row>
    <row r="45" spans="1:5" ht="63.75">
      <c r="A45" t="s">
        <v>57</v>
      </c>
      <c r="E45" s="36" t="s">
        <v>136</v>
      </c>
    </row>
    <row r="46" spans="1:16" ht="25.5">
      <c r="A46" s="25" t="s">
        <v>47</v>
      </c>
      <c s="29" t="s">
        <v>42</v>
      </c>
      <c s="29" t="s">
        <v>151</v>
      </c>
      <c s="25" t="s">
        <v>49</v>
      </c>
      <c s="30" t="s">
        <v>152</v>
      </c>
      <c s="31" t="s">
        <v>133</v>
      </c>
      <c s="32">
        <v>27.72</v>
      </c>
      <c s="33">
        <v>0</v>
      </c>
      <c s="34">
        <f>ROUND(ROUND(H46,2)*ROUND(G46,3),2)</f>
      </c>
      <c s="31" t="s">
        <v>52</v>
      </c>
      <c r="O46">
        <f>(I46*21)/100</f>
      </c>
      <c t="s">
        <v>23</v>
      </c>
    </row>
    <row r="47" spans="1:5" ht="25.5">
      <c r="A47" s="35" t="s">
        <v>53</v>
      </c>
      <c r="E47" s="36" t="s">
        <v>134</v>
      </c>
    </row>
    <row r="48" spans="1:5" ht="12.75">
      <c r="A48" s="37" t="s">
        <v>55</v>
      </c>
      <c r="E48" s="38" t="s">
        <v>1296</v>
      </c>
    </row>
    <row r="49" spans="1:5" ht="63.75">
      <c r="A49" t="s">
        <v>57</v>
      </c>
      <c r="E49" s="36" t="s">
        <v>136</v>
      </c>
    </row>
    <row r="50" spans="1:16" ht="12.75">
      <c r="A50" s="25" t="s">
        <v>47</v>
      </c>
      <c s="29" t="s">
        <v>44</v>
      </c>
      <c s="29" t="s">
        <v>156</v>
      </c>
      <c s="25" t="s">
        <v>49</v>
      </c>
      <c s="30" t="s">
        <v>157</v>
      </c>
      <c s="31" t="s">
        <v>133</v>
      </c>
      <c s="32">
        <v>9.24</v>
      </c>
      <c s="33">
        <v>0</v>
      </c>
      <c s="34">
        <f>ROUND(ROUND(H50,2)*ROUND(G50,3),2)</f>
      </c>
      <c s="31" t="s">
        <v>52</v>
      </c>
      <c r="O50">
        <f>(I50*21)/100</f>
      </c>
      <c t="s">
        <v>23</v>
      </c>
    </row>
    <row r="51" spans="1:5" ht="25.5">
      <c r="A51" s="35" t="s">
        <v>53</v>
      </c>
      <c r="E51" s="36" t="s">
        <v>134</v>
      </c>
    </row>
    <row r="52" spans="1:5" ht="12.75">
      <c r="A52" s="37" t="s">
        <v>55</v>
      </c>
      <c r="E52" s="38" t="s">
        <v>1297</v>
      </c>
    </row>
    <row r="53" spans="1:5" ht="63.75">
      <c r="A53" t="s">
        <v>57</v>
      </c>
      <c r="E53" s="36" t="s">
        <v>136</v>
      </c>
    </row>
    <row r="54" spans="1:16" ht="12.75">
      <c r="A54" s="25" t="s">
        <v>47</v>
      </c>
      <c s="29" t="s">
        <v>140</v>
      </c>
      <c s="29" t="s">
        <v>1207</v>
      </c>
      <c s="25" t="s">
        <v>49</v>
      </c>
      <c s="30" t="s">
        <v>1208</v>
      </c>
      <c s="31" t="s">
        <v>1209</v>
      </c>
      <c s="32">
        <v>732</v>
      </c>
      <c s="33">
        <v>0</v>
      </c>
      <c s="34">
        <f>ROUND(ROUND(H54,2)*ROUND(G54,3),2)</f>
      </c>
      <c s="31" t="s">
        <v>52</v>
      </c>
      <c r="O54">
        <f>(I54*21)/100</f>
      </c>
      <c t="s">
        <v>23</v>
      </c>
    </row>
    <row r="55" spans="1:5" ht="12.75">
      <c r="A55" s="35" t="s">
        <v>53</v>
      </c>
      <c r="E55" s="36" t="s">
        <v>49</v>
      </c>
    </row>
    <row r="56" spans="1:5" ht="12.75">
      <c r="A56" s="37" t="s">
        <v>55</v>
      </c>
      <c r="E56" s="38" t="s">
        <v>1298</v>
      </c>
    </row>
    <row r="57" spans="1:5" ht="38.25">
      <c r="A57" t="s">
        <v>57</v>
      </c>
      <c r="E57" s="36" t="s">
        <v>1211</v>
      </c>
    </row>
    <row r="58" spans="1:16" ht="12.75">
      <c r="A58" s="25" t="s">
        <v>47</v>
      </c>
      <c s="29" t="s">
        <v>144</v>
      </c>
      <c s="29" t="s">
        <v>1137</v>
      </c>
      <c s="25" t="s">
        <v>49</v>
      </c>
      <c s="30" t="s">
        <v>1138</v>
      </c>
      <c s="31" t="s">
        <v>133</v>
      </c>
      <c s="32">
        <v>101.24</v>
      </c>
      <c s="33">
        <v>0</v>
      </c>
      <c s="34">
        <f>ROUND(ROUND(H58,2)*ROUND(G58,3),2)</f>
      </c>
      <c s="31" t="s">
        <v>52</v>
      </c>
      <c r="O58">
        <f>(I58*21)/100</f>
      </c>
      <c t="s">
        <v>23</v>
      </c>
    </row>
    <row r="59" spans="1:5" ht="12.75">
      <c r="A59" s="35" t="s">
        <v>53</v>
      </c>
      <c r="E59" s="36" t="s">
        <v>49</v>
      </c>
    </row>
    <row r="60" spans="1:5" ht="25.5">
      <c r="A60" s="37" t="s">
        <v>55</v>
      </c>
      <c r="E60" s="38" t="s">
        <v>1299</v>
      </c>
    </row>
    <row r="61" spans="1:5" ht="306">
      <c r="A61" t="s">
        <v>57</v>
      </c>
      <c r="E61" s="36" t="s">
        <v>1140</v>
      </c>
    </row>
    <row r="62" spans="1:16" ht="12.75">
      <c r="A62" s="25" t="s">
        <v>47</v>
      </c>
      <c s="29" t="s">
        <v>150</v>
      </c>
      <c s="29" t="s">
        <v>198</v>
      </c>
      <c s="25" t="s">
        <v>49</v>
      </c>
      <c s="30" t="s">
        <v>199</v>
      </c>
      <c s="31" t="s">
        <v>133</v>
      </c>
      <c s="32">
        <v>327.5</v>
      </c>
      <c s="33">
        <v>0</v>
      </c>
      <c s="34">
        <f>ROUND(ROUND(H62,2)*ROUND(G62,3),2)</f>
      </c>
      <c s="31" t="s">
        <v>52</v>
      </c>
      <c r="O62">
        <f>(I62*21)/100</f>
      </c>
      <c t="s">
        <v>23</v>
      </c>
    </row>
    <row r="63" spans="1:5" ht="12.75">
      <c r="A63" s="35" t="s">
        <v>53</v>
      </c>
      <c r="E63" s="36" t="s">
        <v>215</v>
      </c>
    </row>
    <row r="64" spans="1:5" ht="12.75">
      <c r="A64" s="37" t="s">
        <v>55</v>
      </c>
      <c r="E64" s="38" t="s">
        <v>1300</v>
      </c>
    </row>
    <row r="65" spans="1:5" ht="318.75">
      <c r="A65" t="s">
        <v>57</v>
      </c>
      <c r="E65" s="36" t="s">
        <v>202</v>
      </c>
    </row>
    <row r="66" spans="1:16" ht="12.75">
      <c r="A66" s="25" t="s">
        <v>47</v>
      </c>
      <c s="29" t="s">
        <v>155</v>
      </c>
      <c s="29" t="s">
        <v>204</v>
      </c>
      <c s="25" t="s">
        <v>49</v>
      </c>
      <c s="30" t="s">
        <v>205</v>
      </c>
      <c s="31" t="s">
        <v>133</v>
      </c>
      <c s="32">
        <v>5.748</v>
      </c>
      <c s="33">
        <v>0</v>
      </c>
      <c s="34">
        <f>ROUND(ROUND(H66,2)*ROUND(G66,3),2)</f>
      </c>
      <c s="31" t="s">
        <v>52</v>
      </c>
      <c r="O66">
        <f>(I66*21)/100</f>
      </c>
      <c t="s">
        <v>23</v>
      </c>
    </row>
    <row r="67" spans="1:5" ht="12.75">
      <c r="A67" s="35" t="s">
        <v>53</v>
      </c>
      <c r="E67" s="36" t="s">
        <v>215</v>
      </c>
    </row>
    <row r="68" spans="1:5" ht="25.5">
      <c r="A68" s="37" t="s">
        <v>55</v>
      </c>
      <c r="E68" s="38" t="s">
        <v>1301</v>
      </c>
    </row>
    <row r="69" spans="1:5" ht="318.75">
      <c r="A69" t="s">
        <v>57</v>
      </c>
      <c r="E69" s="36" t="s">
        <v>207</v>
      </c>
    </row>
    <row r="70" spans="1:16" ht="12.75">
      <c r="A70" s="25" t="s">
        <v>47</v>
      </c>
      <c s="29" t="s">
        <v>160</v>
      </c>
      <c s="29" t="s">
        <v>223</v>
      </c>
      <c s="25" t="s">
        <v>49</v>
      </c>
      <c s="30" t="s">
        <v>224</v>
      </c>
      <c s="31" t="s">
        <v>133</v>
      </c>
      <c s="32">
        <v>333.25</v>
      </c>
      <c s="33">
        <v>0</v>
      </c>
      <c s="34">
        <f>ROUND(ROUND(H70,2)*ROUND(G70,3),2)</f>
      </c>
      <c s="31" t="s">
        <v>52</v>
      </c>
      <c r="O70">
        <f>(I70*21)/100</f>
      </c>
      <c t="s">
        <v>23</v>
      </c>
    </row>
    <row r="71" spans="1:5" ht="12.75">
      <c r="A71" s="35" t="s">
        <v>53</v>
      </c>
      <c r="E71" s="36" t="s">
        <v>49</v>
      </c>
    </row>
    <row r="72" spans="1:5" ht="51">
      <c r="A72" s="37" t="s">
        <v>55</v>
      </c>
      <c r="E72" s="38" t="s">
        <v>1302</v>
      </c>
    </row>
    <row r="73" spans="1:5" ht="191.25">
      <c r="A73" t="s">
        <v>57</v>
      </c>
      <c r="E73" s="36" t="s">
        <v>904</v>
      </c>
    </row>
    <row r="74" spans="1:16" ht="12.75">
      <c r="A74" s="25" t="s">
        <v>47</v>
      </c>
      <c s="29" t="s">
        <v>165</v>
      </c>
      <c s="29" t="s">
        <v>1143</v>
      </c>
      <c s="25" t="s">
        <v>49</v>
      </c>
      <c s="30" t="s">
        <v>1144</v>
      </c>
      <c s="31" t="s">
        <v>133</v>
      </c>
      <c s="32">
        <v>101.24</v>
      </c>
      <c s="33">
        <v>0</v>
      </c>
      <c s="34">
        <f>ROUND(ROUND(H74,2)*ROUND(G74,3),2)</f>
      </c>
      <c s="31" t="s">
        <v>52</v>
      </c>
      <c r="O74">
        <f>(I74*21)/100</f>
      </c>
      <c t="s">
        <v>23</v>
      </c>
    </row>
    <row r="75" spans="1:5" ht="12.75">
      <c r="A75" s="35" t="s">
        <v>53</v>
      </c>
      <c r="E75" s="36" t="s">
        <v>49</v>
      </c>
    </row>
    <row r="76" spans="1:5" ht="38.25">
      <c r="A76" s="37" t="s">
        <v>55</v>
      </c>
      <c r="E76" s="38" t="s">
        <v>1303</v>
      </c>
    </row>
    <row r="77" spans="1:5" ht="280.5">
      <c r="A77" t="s">
        <v>57</v>
      </c>
      <c r="E77" s="36" t="s">
        <v>1146</v>
      </c>
    </row>
    <row r="78" spans="1:16" ht="12.75">
      <c r="A78" s="25" t="s">
        <v>47</v>
      </c>
      <c s="29" t="s">
        <v>170</v>
      </c>
      <c s="29" t="s">
        <v>234</v>
      </c>
      <c s="25" t="s">
        <v>49</v>
      </c>
      <c s="30" t="s">
        <v>235</v>
      </c>
      <c s="31" t="s">
        <v>133</v>
      </c>
      <c s="32">
        <v>390.4</v>
      </c>
      <c s="33">
        <v>0</v>
      </c>
      <c s="34">
        <f>ROUND(ROUND(H78,2)*ROUND(G78,3),2)</f>
      </c>
      <c s="31" t="s">
        <v>52</v>
      </c>
      <c r="O78">
        <f>(I78*21)/100</f>
      </c>
      <c t="s">
        <v>23</v>
      </c>
    </row>
    <row r="79" spans="1:5" ht="12.75">
      <c r="A79" s="35" t="s">
        <v>53</v>
      </c>
      <c r="E79" s="36" t="s">
        <v>49</v>
      </c>
    </row>
    <row r="80" spans="1:5" ht="63.75">
      <c r="A80" s="37" t="s">
        <v>55</v>
      </c>
      <c r="E80" s="38" t="s">
        <v>1304</v>
      </c>
    </row>
    <row r="81" spans="1:5" ht="293.25">
      <c r="A81" t="s">
        <v>57</v>
      </c>
      <c r="E81" s="36" t="s">
        <v>1148</v>
      </c>
    </row>
    <row r="82" spans="1:18" ht="12.75" customHeight="1">
      <c r="A82" s="6" t="s">
        <v>45</v>
      </c>
      <c s="6"/>
      <c s="41" t="s">
        <v>23</v>
      </c>
      <c s="6"/>
      <c s="27" t="s">
        <v>256</v>
      </c>
      <c s="6"/>
      <c s="6"/>
      <c s="6"/>
      <c s="42">
        <f>0+Q82</f>
      </c>
      <c s="6"/>
      <c r="O82">
        <f>0+R82</f>
      </c>
      <c r="Q82">
        <f>0+I83+I87+I91+I95+I99+I103+I107+I111+I115+I119</f>
      </c>
      <c>
        <f>0+O83+O87+O91+O95+O99+O103+O107+O111+O115+O119</f>
      </c>
    </row>
    <row r="83" spans="1:16" ht="12.75">
      <c r="A83" s="25" t="s">
        <v>47</v>
      </c>
      <c s="29" t="s">
        <v>176</v>
      </c>
      <c s="29" t="s">
        <v>1218</v>
      </c>
      <c s="25" t="s">
        <v>49</v>
      </c>
      <c s="30" t="s">
        <v>1219</v>
      </c>
      <c s="31" t="s">
        <v>163</v>
      </c>
      <c s="32">
        <v>74.5</v>
      </c>
      <c s="33">
        <v>0</v>
      </c>
      <c s="34">
        <f>ROUND(ROUND(H83,2)*ROUND(G83,3),2)</f>
      </c>
      <c s="31" t="s">
        <v>52</v>
      </c>
      <c r="O83">
        <f>(I83*21)/100</f>
      </c>
      <c t="s">
        <v>23</v>
      </c>
    </row>
    <row r="84" spans="1:5" ht="12.75">
      <c r="A84" s="35" t="s">
        <v>53</v>
      </c>
      <c r="E84" s="36" t="s">
        <v>49</v>
      </c>
    </row>
    <row r="85" spans="1:5" ht="12.75">
      <c r="A85" s="37" t="s">
        <v>55</v>
      </c>
      <c r="E85" s="38" t="s">
        <v>1305</v>
      </c>
    </row>
    <row r="86" spans="1:5" ht="165.75">
      <c r="A86" t="s">
        <v>57</v>
      </c>
      <c r="E86" s="36" t="s">
        <v>267</v>
      </c>
    </row>
    <row r="87" spans="1:16" ht="12.75">
      <c r="A87" s="25" t="s">
        <v>47</v>
      </c>
      <c s="29" t="s">
        <v>182</v>
      </c>
      <c s="29" t="s">
        <v>1150</v>
      </c>
      <c s="25" t="s">
        <v>49</v>
      </c>
      <c s="30" t="s">
        <v>1151</v>
      </c>
      <c s="31" t="s">
        <v>95</v>
      </c>
      <c s="32">
        <v>16.895</v>
      </c>
      <c s="33">
        <v>0</v>
      </c>
      <c s="34">
        <f>ROUND(ROUND(H87,2)*ROUND(G87,3),2)</f>
      </c>
      <c s="31" t="s">
        <v>52</v>
      </c>
      <c r="O87">
        <f>(I87*21)/100</f>
      </c>
      <c t="s">
        <v>23</v>
      </c>
    </row>
    <row r="88" spans="1:5" ht="12.75">
      <c r="A88" s="35" t="s">
        <v>53</v>
      </c>
      <c r="E88" s="36" t="s">
        <v>49</v>
      </c>
    </row>
    <row r="89" spans="1:5" ht="51">
      <c r="A89" s="37" t="s">
        <v>55</v>
      </c>
      <c r="E89" s="38" t="s">
        <v>1306</v>
      </c>
    </row>
    <row r="90" spans="1:5" ht="38.25">
      <c r="A90" t="s">
        <v>57</v>
      </c>
      <c r="E90" s="36" t="s">
        <v>1153</v>
      </c>
    </row>
    <row r="91" spans="1:16" ht="12.75">
      <c r="A91" s="25" t="s">
        <v>47</v>
      </c>
      <c s="29" t="s">
        <v>187</v>
      </c>
      <c s="29" t="s">
        <v>1154</v>
      </c>
      <c s="25" t="s">
        <v>49</v>
      </c>
      <c s="30" t="s">
        <v>1155</v>
      </c>
      <c s="31" t="s">
        <v>123</v>
      </c>
      <c s="32">
        <v>426.3</v>
      </c>
      <c s="33">
        <v>0</v>
      </c>
      <c s="34">
        <f>ROUND(ROUND(H91,2)*ROUND(G91,3),2)</f>
      </c>
      <c s="31" t="s">
        <v>52</v>
      </c>
      <c r="O91">
        <f>(I91*21)/100</f>
      </c>
      <c t="s">
        <v>23</v>
      </c>
    </row>
    <row r="92" spans="1:5" ht="12.75">
      <c r="A92" s="35" t="s">
        <v>53</v>
      </c>
      <c r="E92" s="36" t="s">
        <v>49</v>
      </c>
    </row>
    <row r="93" spans="1:5" ht="51">
      <c r="A93" s="37" t="s">
        <v>55</v>
      </c>
      <c r="E93" s="38" t="s">
        <v>1307</v>
      </c>
    </row>
    <row r="94" spans="1:5" ht="12.75">
      <c r="A94" t="s">
        <v>57</v>
      </c>
      <c r="E94" s="36" t="s">
        <v>1157</v>
      </c>
    </row>
    <row r="95" spans="1:16" ht="12.75">
      <c r="A95" s="25" t="s">
        <v>47</v>
      </c>
      <c s="29" t="s">
        <v>192</v>
      </c>
      <c s="29" t="s">
        <v>1158</v>
      </c>
      <c s="25" t="s">
        <v>49</v>
      </c>
      <c s="30" t="s">
        <v>1159</v>
      </c>
      <c s="31" t="s">
        <v>163</v>
      </c>
      <c s="32">
        <v>672</v>
      </c>
      <c s="33">
        <v>0</v>
      </c>
      <c s="34">
        <f>ROUND(ROUND(H95,2)*ROUND(G95,3),2)</f>
      </c>
      <c s="31" t="s">
        <v>52</v>
      </c>
      <c r="O95">
        <f>(I95*21)/100</f>
      </c>
      <c t="s">
        <v>23</v>
      </c>
    </row>
    <row r="96" spans="1:5" ht="12.75">
      <c r="A96" s="35" t="s">
        <v>53</v>
      </c>
      <c r="E96" s="36" t="s">
        <v>49</v>
      </c>
    </row>
    <row r="97" spans="1:5" ht="102">
      <c r="A97" s="37" t="s">
        <v>55</v>
      </c>
      <c r="E97" s="38" t="s">
        <v>1308</v>
      </c>
    </row>
    <row r="98" spans="1:5" ht="51">
      <c r="A98" t="s">
        <v>57</v>
      </c>
      <c r="E98" s="36" t="s">
        <v>1162</v>
      </c>
    </row>
    <row r="99" spans="1:16" ht="12.75">
      <c r="A99" s="25" t="s">
        <v>47</v>
      </c>
      <c s="29" t="s">
        <v>197</v>
      </c>
      <c s="29" t="s">
        <v>1224</v>
      </c>
      <c s="25" t="s">
        <v>49</v>
      </c>
      <c s="30" t="s">
        <v>1225</v>
      </c>
      <c s="31" t="s">
        <v>133</v>
      </c>
      <c s="32">
        <v>49.2</v>
      </c>
      <c s="33">
        <v>0</v>
      </c>
      <c s="34">
        <f>ROUND(ROUND(H99,2)*ROUND(G99,3),2)</f>
      </c>
      <c s="31" t="s">
        <v>52</v>
      </c>
      <c r="O99">
        <f>(I99*21)/100</f>
      </c>
      <c t="s">
        <v>23</v>
      </c>
    </row>
    <row r="100" spans="1:5" ht="12.75">
      <c r="A100" s="35" t="s">
        <v>53</v>
      </c>
      <c r="E100" s="36" t="s">
        <v>49</v>
      </c>
    </row>
    <row r="101" spans="1:5" ht="12.75">
      <c r="A101" s="37" t="s">
        <v>55</v>
      </c>
      <c r="E101" s="38" t="s">
        <v>1309</v>
      </c>
    </row>
    <row r="102" spans="1:5" ht="25.5">
      <c r="A102" t="s">
        <v>57</v>
      </c>
      <c r="E102" s="36" t="s">
        <v>1227</v>
      </c>
    </row>
    <row r="103" spans="1:16" ht="25.5">
      <c r="A103" s="25" t="s">
        <v>47</v>
      </c>
      <c s="29" t="s">
        <v>203</v>
      </c>
      <c s="29" t="s">
        <v>1163</v>
      </c>
      <c s="25" t="s">
        <v>49</v>
      </c>
      <c s="30" t="s">
        <v>1164</v>
      </c>
      <c s="31" t="s">
        <v>163</v>
      </c>
      <c s="32">
        <v>672</v>
      </c>
      <c s="33">
        <v>0</v>
      </c>
      <c s="34">
        <f>ROUND(ROUND(H103,2)*ROUND(G103,3),2)</f>
      </c>
      <c s="31" t="s">
        <v>52</v>
      </c>
      <c r="O103">
        <f>(I103*21)/100</f>
      </c>
      <c t="s">
        <v>23</v>
      </c>
    </row>
    <row r="104" spans="1:5" ht="12.75">
      <c r="A104" s="35" t="s">
        <v>53</v>
      </c>
      <c r="E104" s="36" t="s">
        <v>49</v>
      </c>
    </row>
    <row r="105" spans="1:5" ht="102">
      <c r="A105" s="37" t="s">
        <v>55</v>
      </c>
      <c r="E105" s="38" t="s">
        <v>1310</v>
      </c>
    </row>
    <row r="106" spans="1:5" ht="63.75">
      <c r="A106" t="s">
        <v>57</v>
      </c>
      <c r="E106" s="36" t="s">
        <v>1165</v>
      </c>
    </row>
    <row r="107" spans="1:16" ht="25.5">
      <c r="A107" s="25" t="s">
        <v>47</v>
      </c>
      <c s="29" t="s">
        <v>208</v>
      </c>
      <c s="29" t="s">
        <v>1166</v>
      </c>
      <c s="25" t="s">
        <v>49</v>
      </c>
      <c s="30" t="s">
        <v>1167</v>
      </c>
      <c s="31" t="s">
        <v>163</v>
      </c>
      <c s="32">
        <v>467.5</v>
      </c>
      <c s="33">
        <v>0</v>
      </c>
      <c s="34">
        <f>ROUND(ROUND(H107,2)*ROUND(G107,3),2)</f>
      </c>
      <c s="31" t="s">
        <v>52</v>
      </c>
      <c r="O107">
        <f>(I107*21)/100</f>
      </c>
      <c t="s">
        <v>23</v>
      </c>
    </row>
    <row r="108" spans="1:5" ht="12.75">
      <c r="A108" s="35" t="s">
        <v>53</v>
      </c>
      <c r="E108" s="36" t="s">
        <v>49</v>
      </c>
    </row>
    <row r="109" spans="1:5" ht="51">
      <c r="A109" s="37" t="s">
        <v>55</v>
      </c>
      <c r="E109" s="38" t="s">
        <v>1311</v>
      </c>
    </row>
    <row r="110" spans="1:5" ht="63.75">
      <c r="A110" t="s">
        <v>57</v>
      </c>
      <c r="E110" s="36" t="s">
        <v>1165</v>
      </c>
    </row>
    <row r="111" spans="1:16" ht="12.75">
      <c r="A111" s="25" t="s">
        <v>47</v>
      </c>
      <c s="29" t="s">
        <v>212</v>
      </c>
      <c s="29" t="s">
        <v>283</v>
      </c>
      <c s="25" t="s">
        <v>49</v>
      </c>
      <c s="30" t="s">
        <v>284</v>
      </c>
      <c s="31" t="s">
        <v>133</v>
      </c>
      <c s="32">
        <v>78.225</v>
      </c>
      <c s="33">
        <v>0</v>
      </c>
      <c s="34">
        <f>ROUND(ROUND(H111,2)*ROUND(G111,3),2)</f>
      </c>
      <c s="31" t="s">
        <v>52</v>
      </c>
      <c r="O111">
        <f>(I111*21)/100</f>
      </c>
      <c t="s">
        <v>23</v>
      </c>
    </row>
    <row r="112" spans="1:5" ht="12.75">
      <c r="A112" s="35" t="s">
        <v>53</v>
      </c>
      <c r="E112" s="36" t="s">
        <v>49</v>
      </c>
    </row>
    <row r="113" spans="1:5" ht="127.5">
      <c r="A113" s="37" t="s">
        <v>55</v>
      </c>
      <c r="E113" s="38" t="s">
        <v>1312</v>
      </c>
    </row>
    <row r="114" spans="1:5" ht="369.75">
      <c r="A114" t="s">
        <v>57</v>
      </c>
      <c r="E114" s="36" t="s">
        <v>277</v>
      </c>
    </row>
    <row r="115" spans="1:16" ht="12.75">
      <c r="A115" s="25" t="s">
        <v>47</v>
      </c>
      <c s="29" t="s">
        <v>218</v>
      </c>
      <c s="29" t="s">
        <v>287</v>
      </c>
      <c s="25" t="s">
        <v>49</v>
      </c>
      <c s="30" t="s">
        <v>288</v>
      </c>
      <c s="31" t="s">
        <v>95</v>
      </c>
      <c s="32">
        <v>11.73</v>
      </c>
      <c s="33">
        <v>0</v>
      </c>
      <c s="34">
        <f>ROUND(ROUND(H115,2)*ROUND(G115,3),2)</f>
      </c>
      <c s="31" t="s">
        <v>52</v>
      </c>
      <c r="O115">
        <f>(I115*21)/100</f>
      </c>
      <c t="s">
        <v>23</v>
      </c>
    </row>
    <row r="116" spans="1:5" ht="12.75">
      <c r="A116" s="35" t="s">
        <v>53</v>
      </c>
      <c r="E116" s="36" t="s">
        <v>49</v>
      </c>
    </row>
    <row r="117" spans="1:5" ht="25.5">
      <c r="A117" s="37" t="s">
        <v>55</v>
      </c>
      <c r="E117" s="38" t="s">
        <v>1313</v>
      </c>
    </row>
    <row r="118" spans="1:5" ht="267.75">
      <c r="A118" t="s">
        <v>57</v>
      </c>
      <c r="E118" s="36" t="s">
        <v>290</v>
      </c>
    </row>
    <row r="119" spans="1:16" ht="12.75">
      <c r="A119" s="25" t="s">
        <v>47</v>
      </c>
      <c s="29" t="s">
        <v>222</v>
      </c>
      <c s="29" t="s">
        <v>1232</v>
      </c>
      <c s="25" t="s">
        <v>49</v>
      </c>
      <c s="30" t="s">
        <v>1233</v>
      </c>
      <c s="31" t="s">
        <v>123</v>
      </c>
      <c s="32">
        <v>186.25</v>
      </c>
      <c s="33">
        <v>0</v>
      </c>
      <c s="34">
        <f>ROUND(ROUND(H119,2)*ROUND(G119,3),2)</f>
      </c>
      <c s="31" t="s">
        <v>52</v>
      </c>
      <c r="O119">
        <f>(I119*21)/100</f>
      </c>
      <c t="s">
        <v>23</v>
      </c>
    </row>
    <row r="120" spans="1:5" ht="12.75">
      <c r="A120" s="35" t="s">
        <v>53</v>
      </c>
      <c r="E120" s="36" t="s">
        <v>1314</v>
      </c>
    </row>
    <row r="121" spans="1:5" ht="12.75">
      <c r="A121" s="37" t="s">
        <v>55</v>
      </c>
      <c r="E121" s="38" t="s">
        <v>1315</v>
      </c>
    </row>
    <row r="122" spans="1:5" ht="102">
      <c r="A122" t="s">
        <v>57</v>
      </c>
      <c r="E122" s="36" t="s">
        <v>1236</v>
      </c>
    </row>
    <row r="123" spans="1:18" ht="12.75" customHeight="1">
      <c r="A123" s="6" t="s">
        <v>45</v>
      </c>
      <c s="6"/>
      <c s="41" t="s">
        <v>22</v>
      </c>
      <c s="6"/>
      <c s="27" t="s">
        <v>291</v>
      </c>
      <c s="6"/>
      <c s="6"/>
      <c s="6"/>
      <c s="42">
        <f>0+Q123</f>
      </c>
      <c s="6"/>
      <c r="O123">
        <f>0+R123</f>
      </c>
      <c r="Q123">
        <f>0+I124+I128+I132+I136</f>
      </c>
      <c>
        <f>0+O124+O128+O132+O136</f>
      </c>
    </row>
    <row r="124" spans="1:16" ht="12.75">
      <c r="A124" s="25" t="s">
        <v>47</v>
      </c>
      <c s="29" t="s">
        <v>227</v>
      </c>
      <c s="29" t="s">
        <v>293</v>
      </c>
      <c s="25" t="s">
        <v>49</v>
      </c>
      <c s="30" t="s">
        <v>294</v>
      </c>
      <c s="31" t="s">
        <v>133</v>
      </c>
      <c s="32">
        <v>17.135</v>
      </c>
      <c s="33">
        <v>0</v>
      </c>
      <c s="34">
        <f>ROUND(ROUND(H124,2)*ROUND(G124,3),2)</f>
      </c>
      <c s="31" t="s">
        <v>52</v>
      </c>
      <c r="O124">
        <f>(I124*21)/100</f>
      </c>
      <c t="s">
        <v>23</v>
      </c>
    </row>
    <row r="125" spans="1:5" ht="12.75">
      <c r="A125" s="35" t="s">
        <v>53</v>
      </c>
      <c r="E125" s="36" t="s">
        <v>49</v>
      </c>
    </row>
    <row r="126" spans="1:5" ht="127.5">
      <c r="A126" s="37" t="s">
        <v>55</v>
      </c>
      <c r="E126" s="38" t="s">
        <v>1316</v>
      </c>
    </row>
    <row r="127" spans="1:5" ht="382.5">
      <c r="A127" t="s">
        <v>57</v>
      </c>
      <c r="E127" s="36" t="s">
        <v>296</v>
      </c>
    </row>
    <row r="128" spans="1:16" ht="12.75">
      <c r="A128" s="25" t="s">
        <v>47</v>
      </c>
      <c s="29" t="s">
        <v>233</v>
      </c>
      <c s="29" t="s">
        <v>298</v>
      </c>
      <c s="25" t="s">
        <v>49</v>
      </c>
      <c s="30" t="s">
        <v>299</v>
      </c>
      <c s="31" t="s">
        <v>95</v>
      </c>
      <c s="32">
        <v>1.967</v>
      </c>
      <c s="33">
        <v>0</v>
      </c>
      <c s="34">
        <f>ROUND(ROUND(H128,2)*ROUND(G128,3),2)</f>
      </c>
      <c s="31" t="s">
        <v>52</v>
      </c>
      <c r="O128">
        <f>(I128*21)/100</f>
      </c>
      <c t="s">
        <v>23</v>
      </c>
    </row>
    <row r="129" spans="1:5" ht="12.75">
      <c r="A129" s="35" t="s">
        <v>53</v>
      </c>
      <c r="E129" s="36" t="s">
        <v>49</v>
      </c>
    </row>
    <row r="130" spans="1:5" ht="25.5">
      <c r="A130" s="37" t="s">
        <v>55</v>
      </c>
      <c r="E130" s="38" t="s">
        <v>1317</v>
      </c>
    </row>
    <row r="131" spans="1:5" ht="242.25">
      <c r="A131" t="s">
        <v>57</v>
      </c>
      <c r="E131" s="36" t="s">
        <v>301</v>
      </c>
    </row>
    <row r="132" spans="1:16" ht="12.75">
      <c r="A132" s="25" t="s">
        <v>47</v>
      </c>
      <c s="29" t="s">
        <v>238</v>
      </c>
      <c s="29" t="s">
        <v>313</v>
      </c>
      <c s="25" t="s">
        <v>49</v>
      </c>
      <c s="30" t="s">
        <v>314</v>
      </c>
      <c s="31" t="s">
        <v>133</v>
      </c>
      <c s="32">
        <v>106.5</v>
      </c>
      <c s="33">
        <v>0</v>
      </c>
      <c s="34">
        <f>ROUND(ROUND(H132,2)*ROUND(G132,3),2)</f>
      </c>
      <c s="31" t="s">
        <v>52</v>
      </c>
      <c r="O132">
        <f>(I132*21)/100</f>
      </c>
      <c t="s">
        <v>23</v>
      </c>
    </row>
    <row r="133" spans="1:5" ht="12.75">
      <c r="A133" s="35" t="s">
        <v>53</v>
      </c>
      <c r="E133" s="36" t="s">
        <v>49</v>
      </c>
    </row>
    <row r="134" spans="1:5" ht="127.5">
      <c r="A134" s="37" t="s">
        <v>55</v>
      </c>
      <c r="E134" s="38" t="s">
        <v>1318</v>
      </c>
    </row>
    <row r="135" spans="1:5" ht="369.75">
      <c r="A135" t="s">
        <v>57</v>
      </c>
      <c r="E135" s="36" t="s">
        <v>316</v>
      </c>
    </row>
    <row r="136" spans="1:16" ht="12.75">
      <c r="A136" s="25" t="s">
        <v>47</v>
      </c>
      <c s="29" t="s">
        <v>244</v>
      </c>
      <c s="29" t="s">
        <v>318</v>
      </c>
      <c s="25" t="s">
        <v>49</v>
      </c>
      <c s="30" t="s">
        <v>319</v>
      </c>
      <c s="31" t="s">
        <v>95</v>
      </c>
      <c s="32">
        <v>12.78</v>
      </c>
      <c s="33">
        <v>0</v>
      </c>
      <c s="34">
        <f>ROUND(ROUND(H136,2)*ROUND(G136,3),2)</f>
      </c>
      <c s="31" t="s">
        <v>52</v>
      </c>
      <c r="O136">
        <f>(I136*21)/100</f>
      </c>
      <c t="s">
        <v>23</v>
      </c>
    </row>
    <row r="137" spans="1:5" ht="12.75">
      <c r="A137" s="35" t="s">
        <v>53</v>
      </c>
      <c r="E137" s="36" t="s">
        <v>49</v>
      </c>
    </row>
    <row r="138" spans="1:5" ht="25.5">
      <c r="A138" s="37" t="s">
        <v>55</v>
      </c>
      <c r="E138" s="38" t="s">
        <v>1319</v>
      </c>
    </row>
    <row r="139" spans="1:5" ht="267.75">
      <c r="A139" t="s">
        <v>57</v>
      </c>
      <c r="E139" s="36" t="s">
        <v>290</v>
      </c>
    </row>
    <row r="140" spans="1:18" ht="12.75" customHeight="1">
      <c r="A140" s="6" t="s">
        <v>45</v>
      </c>
      <c s="6"/>
      <c s="41" t="s">
        <v>33</v>
      </c>
      <c s="6"/>
      <c s="27" t="s">
        <v>321</v>
      </c>
      <c s="6"/>
      <c s="6"/>
      <c s="6"/>
      <c s="42">
        <f>0+Q140</f>
      </c>
      <c s="6"/>
      <c r="O140">
        <f>0+R140</f>
      </c>
      <c r="Q140">
        <f>0+I141+I145+I149+I153+I157+I161+I165</f>
      </c>
      <c>
        <f>0+O141+O145+O149+O153+O157+O161+O165</f>
      </c>
    </row>
    <row r="141" spans="1:16" ht="12.75">
      <c r="A141" s="25" t="s">
        <v>47</v>
      </c>
      <c s="29" t="s">
        <v>251</v>
      </c>
      <c s="29" t="s">
        <v>1241</v>
      </c>
      <c s="25" t="s">
        <v>49</v>
      </c>
      <c s="30" t="s">
        <v>1242</v>
      </c>
      <c s="31" t="s">
        <v>133</v>
      </c>
      <c s="32">
        <v>2.559</v>
      </c>
      <c s="33">
        <v>0</v>
      </c>
      <c s="34">
        <f>ROUND(ROUND(H141,2)*ROUND(G141,3),2)</f>
      </c>
      <c s="31" t="s">
        <v>52</v>
      </c>
      <c r="O141">
        <f>(I141*21)/100</f>
      </c>
      <c t="s">
        <v>23</v>
      </c>
    </row>
    <row r="142" spans="1:5" ht="12.75">
      <c r="A142" s="35" t="s">
        <v>53</v>
      </c>
      <c r="E142" s="36" t="s">
        <v>1243</v>
      </c>
    </row>
    <row r="143" spans="1:5" ht="38.25">
      <c r="A143" s="37" t="s">
        <v>55</v>
      </c>
      <c r="E143" s="38" t="s">
        <v>1320</v>
      </c>
    </row>
    <row r="144" spans="1:5" ht="369.75">
      <c r="A144" t="s">
        <v>57</v>
      </c>
      <c r="E144" s="36" t="s">
        <v>932</v>
      </c>
    </row>
    <row r="145" spans="1:16" ht="12.75">
      <c r="A145" s="25" t="s">
        <v>47</v>
      </c>
      <c s="29" t="s">
        <v>257</v>
      </c>
      <c s="29" t="s">
        <v>1245</v>
      </c>
      <c s="25" t="s">
        <v>49</v>
      </c>
      <c s="30" t="s">
        <v>1246</v>
      </c>
      <c s="31" t="s">
        <v>95</v>
      </c>
      <c s="32">
        <v>0.307</v>
      </c>
      <c s="33">
        <v>0</v>
      </c>
      <c s="34">
        <f>ROUND(ROUND(H145,2)*ROUND(G145,3),2)</f>
      </c>
      <c s="31" t="s">
        <v>52</v>
      </c>
      <c r="O145">
        <f>(I145*21)/100</f>
      </c>
      <c t="s">
        <v>23</v>
      </c>
    </row>
    <row r="146" spans="1:5" ht="12.75">
      <c r="A146" s="35" t="s">
        <v>53</v>
      </c>
      <c r="E146" s="36" t="s">
        <v>49</v>
      </c>
    </row>
    <row r="147" spans="1:5" ht="25.5">
      <c r="A147" s="37" t="s">
        <v>55</v>
      </c>
      <c r="E147" s="38" t="s">
        <v>1321</v>
      </c>
    </row>
    <row r="148" spans="1:5" ht="267.75">
      <c r="A148" t="s">
        <v>57</v>
      </c>
      <c r="E148" s="36" t="s">
        <v>1248</v>
      </c>
    </row>
    <row r="149" spans="1:16" ht="12.75">
      <c r="A149" s="25" t="s">
        <v>47</v>
      </c>
      <c s="29" t="s">
        <v>262</v>
      </c>
      <c s="29" t="s">
        <v>323</v>
      </c>
      <c s="25" t="s">
        <v>49</v>
      </c>
      <c s="30" t="s">
        <v>324</v>
      </c>
      <c s="31" t="s">
        <v>133</v>
      </c>
      <c s="32">
        <v>43.465</v>
      </c>
      <c s="33">
        <v>0</v>
      </c>
      <c s="34">
        <f>ROUND(ROUND(H149,2)*ROUND(G149,3),2)</f>
      </c>
      <c s="31" t="s">
        <v>52</v>
      </c>
      <c r="O149">
        <f>(I149*21)/100</f>
      </c>
      <c t="s">
        <v>23</v>
      </c>
    </row>
    <row r="150" spans="1:5" ht="12.75">
      <c r="A150" s="35" t="s">
        <v>53</v>
      </c>
      <c r="E150" s="36" t="s">
        <v>49</v>
      </c>
    </row>
    <row r="151" spans="1:5" ht="114.75">
      <c r="A151" s="37" t="s">
        <v>55</v>
      </c>
      <c r="E151" s="38" t="s">
        <v>1322</v>
      </c>
    </row>
    <row r="152" spans="1:5" ht="369.75">
      <c r="A152" t="s">
        <v>57</v>
      </c>
      <c r="E152" s="36" t="s">
        <v>316</v>
      </c>
    </row>
    <row r="153" spans="1:16" ht="12.75">
      <c r="A153" s="25" t="s">
        <v>47</v>
      </c>
      <c s="29" t="s">
        <v>268</v>
      </c>
      <c s="29" t="s">
        <v>1250</v>
      </c>
      <c s="25" t="s">
        <v>49</v>
      </c>
      <c s="30" t="s">
        <v>1251</v>
      </c>
      <c s="31" t="s">
        <v>133</v>
      </c>
      <c s="32">
        <v>6.705</v>
      </c>
      <c s="33">
        <v>0</v>
      </c>
      <c s="34">
        <f>ROUND(ROUND(H153,2)*ROUND(G153,3),2)</f>
      </c>
      <c s="31" t="s">
        <v>52</v>
      </c>
      <c r="O153">
        <f>(I153*21)/100</f>
      </c>
      <c t="s">
        <v>23</v>
      </c>
    </row>
    <row r="154" spans="1:5" ht="12.75">
      <c r="A154" s="35" t="s">
        <v>53</v>
      </c>
      <c r="E154" s="36" t="s">
        <v>49</v>
      </c>
    </row>
    <row r="155" spans="1:5" ht="12.75">
      <c r="A155" s="37" t="s">
        <v>55</v>
      </c>
      <c r="E155" s="38" t="s">
        <v>1323</v>
      </c>
    </row>
    <row r="156" spans="1:5" ht="25.5">
      <c r="A156" t="s">
        <v>57</v>
      </c>
      <c r="E156" s="36" t="s">
        <v>1253</v>
      </c>
    </row>
    <row r="157" spans="1:16" ht="12.75">
      <c r="A157" s="25" t="s">
        <v>47</v>
      </c>
      <c s="29" t="s">
        <v>273</v>
      </c>
      <c s="29" t="s">
        <v>333</v>
      </c>
      <c s="25" t="s">
        <v>49</v>
      </c>
      <c s="30" t="s">
        <v>334</v>
      </c>
      <c s="31" t="s">
        <v>133</v>
      </c>
      <c s="32">
        <v>3.9</v>
      </c>
      <c s="33">
        <v>0</v>
      </c>
      <c s="34">
        <f>ROUND(ROUND(H157,2)*ROUND(G157,3),2)</f>
      </c>
      <c s="31" t="s">
        <v>52</v>
      </c>
      <c r="O157">
        <f>(I157*21)/100</f>
      </c>
      <c t="s">
        <v>23</v>
      </c>
    </row>
    <row r="158" spans="1:5" ht="12.75">
      <c r="A158" s="35" t="s">
        <v>53</v>
      </c>
      <c r="E158" s="36" t="s">
        <v>335</v>
      </c>
    </row>
    <row r="159" spans="1:5" ht="12.75">
      <c r="A159" s="37" t="s">
        <v>55</v>
      </c>
      <c r="E159" s="38" t="s">
        <v>1324</v>
      </c>
    </row>
    <row r="160" spans="1:5" ht="293.25">
      <c r="A160" t="s">
        <v>57</v>
      </c>
      <c r="E160" s="36" t="s">
        <v>337</v>
      </c>
    </row>
    <row r="161" spans="1:16" ht="12.75">
      <c r="A161" s="25" t="s">
        <v>47</v>
      </c>
      <c s="29" t="s">
        <v>278</v>
      </c>
      <c s="29" t="s">
        <v>339</v>
      </c>
      <c s="25" t="s">
        <v>49</v>
      </c>
      <c s="30" t="s">
        <v>340</v>
      </c>
      <c s="31" t="s">
        <v>133</v>
      </c>
      <c s="32">
        <v>38.85</v>
      </c>
      <c s="33">
        <v>0</v>
      </c>
      <c s="34">
        <f>ROUND(ROUND(H161,2)*ROUND(G161,3),2)</f>
      </c>
      <c s="31" t="s">
        <v>52</v>
      </c>
      <c r="O161">
        <f>(I161*21)/100</f>
      </c>
      <c t="s">
        <v>23</v>
      </c>
    </row>
    <row r="162" spans="1:5" ht="12.75">
      <c r="A162" s="35" t="s">
        <v>53</v>
      </c>
      <c r="E162" s="36" t="s">
        <v>124</v>
      </c>
    </row>
    <row r="163" spans="1:5" ht="12.75">
      <c r="A163" s="37" t="s">
        <v>55</v>
      </c>
      <c r="E163" s="38" t="s">
        <v>1325</v>
      </c>
    </row>
    <row r="164" spans="1:5" ht="51">
      <c r="A164" t="s">
        <v>57</v>
      </c>
      <c r="E164" s="36" t="s">
        <v>342</v>
      </c>
    </row>
    <row r="165" spans="1:16" ht="12.75">
      <c r="A165" s="25" t="s">
        <v>47</v>
      </c>
      <c s="29" t="s">
        <v>282</v>
      </c>
      <c s="29" t="s">
        <v>344</v>
      </c>
      <c s="25" t="s">
        <v>49</v>
      </c>
      <c s="30" t="s">
        <v>345</v>
      </c>
      <c s="31" t="s">
        <v>133</v>
      </c>
      <c s="32">
        <v>13.686</v>
      </c>
      <c s="33">
        <v>0</v>
      </c>
      <c s="34">
        <f>ROUND(ROUND(H165,2)*ROUND(G165,3),2)</f>
      </c>
      <c s="31" t="s">
        <v>52</v>
      </c>
      <c r="O165">
        <f>(I165*21)/100</f>
      </c>
      <c t="s">
        <v>23</v>
      </c>
    </row>
    <row r="166" spans="1:5" ht="12.75">
      <c r="A166" s="35" t="s">
        <v>53</v>
      </c>
      <c r="E166" s="36" t="s">
        <v>124</v>
      </c>
    </row>
    <row r="167" spans="1:5" ht="12.75">
      <c r="A167" s="37" t="s">
        <v>55</v>
      </c>
      <c r="E167" s="38" t="s">
        <v>1326</v>
      </c>
    </row>
    <row r="168" spans="1:5" ht="102">
      <c r="A168" t="s">
        <v>57</v>
      </c>
      <c r="E168" s="36" t="s">
        <v>347</v>
      </c>
    </row>
    <row r="169" spans="1:18" ht="12.75" customHeight="1">
      <c r="A169" s="6" t="s">
        <v>45</v>
      </c>
      <c s="6"/>
      <c s="41" t="s">
        <v>80</v>
      </c>
      <c s="6"/>
      <c s="27" t="s">
        <v>396</v>
      </c>
      <c s="6"/>
      <c s="6"/>
      <c s="6"/>
      <c s="42">
        <f>0+Q169</f>
      </c>
      <c s="6"/>
      <c r="O169">
        <f>0+R169</f>
      </c>
      <c r="Q169">
        <f>0+I170+I174+I178+I182+I186</f>
      </c>
      <c>
        <f>0+O170+O174+O178+O182+O186</f>
      </c>
    </row>
    <row r="170" spans="1:16" ht="25.5">
      <c r="A170" s="25" t="s">
        <v>47</v>
      </c>
      <c s="29" t="s">
        <v>286</v>
      </c>
      <c s="29" t="s">
        <v>398</v>
      </c>
      <c s="25" t="s">
        <v>49</v>
      </c>
      <c s="30" t="s">
        <v>399</v>
      </c>
      <c s="31" t="s">
        <v>123</v>
      </c>
      <c s="32">
        <v>238.163</v>
      </c>
      <c s="33">
        <v>0</v>
      </c>
      <c s="34">
        <f>ROUND(ROUND(H170,2)*ROUND(G170,3),2)</f>
      </c>
      <c s="31" t="s">
        <v>52</v>
      </c>
      <c r="O170">
        <f>(I170*21)/100</f>
      </c>
      <c t="s">
        <v>23</v>
      </c>
    </row>
    <row r="171" spans="1:5" ht="12.75">
      <c r="A171" s="35" t="s">
        <v>53</v>
      </c>
      <c r="E171" s="36" t="s">
        <v>49</v>
      </c>
    </row>
    <row r="172" spans="1:5" ht="102">
      <c r="A172" s="37" t="s">
        <v>55</v>
      </c>
      <c r="E172" s="38" t="s">
        <v>1327</v>
      </c>
    </row>
    <row r="173" spans="1:5" ht="191.25">
      <c r="A173" t="s">
        <v>57</v>
      </c>
      <c r="E173" s="36" t="s">
        <v>401</v>
      </c>
    </row>
    <row r="174" spans="1:16" ht="12.75">
      <c r="A174" s="25" t="s">
        <v>47</v>
      </c>
      <c s="29" t="s">
        <v>292</v>
      </c>
      <c s="29" t="s">
        <v>403</v>
      </c>
      <c s="25" t="s">
        <v>49</v>
      </c>
      <c s="30" t="s">
        <v>404</v>
      </c>
      <c s="31" t="s">
        <v>123</v>
      </c>
      <c s="32">
        <v>149</v>
      </c>
      <c s="33">
        <v>0</v>
      </c>
      <c s="34">
        <f>ROUND(ROUND(H174,2)*ROUND(G174,3),2)</f>
      </c>
      <c s="31" t="s">
        <v>52</v>
      </c>
      <c r="O174">
        <f>(I174*21)/100</f>
      </c>
      <c t="s">
        <v>23</v>
      </c>
    </row>
    <row r="175" spans="1:5" ht="12.75">
      <c r="A175" s="35" t="s">
        <v>53</v>
      </c>
      <c r="E175" s="36" t="s">
        <v>49</v>
      </c>
    </row>
    <row r="176" spans="1:5" ht="12.75">
      <c r="A176" s="37" t="s">
        <v>55</v>
      </c>
      <c r="E176" s="38" t="s">
        <v>1328</v>
      </c>
    </row>
    <row r="177" spans="1:5" ht="38.25">
      <c r="A177" t="s">
        <v>57</v>
      </c>
      <c r="E177" s="36" t="s">
        <v>406</v>
      </c>
    </row>
    <row r="178" spans="1:16" ht="12.75">
      <c r="A178" s="25" t="s">
        <v>47</v>
      </c>
      <c s="29" t="s">
        <v>297</v>
      </c>
      <c s="29" t="s">
        <v>408</v>
      </c>
      <c s="25" t="s">
        <v>49</v>
      </c>
      <c s="30" t="s">
        <v>409</v>
      </c>
      <c s="31" t="s">
        <v>123</v>
      </c>
      <c s="32">
        <v>127.11</v>
      </c>
      <c s="33">
        <v>0</v>
      </c>
      <c s="34">
        <f>ROUND(ROUND(H178,2)*ROUND(G178,3),2)</f>
      </c>
      <c s="31" t="s">
        <v>52</v>
      </c>
      <c r="O178">
        <f>(I178*21)/100</f>
      </c>
      <c t="s">
        <v>23</v>
      </c>
    </row>
    <row r="179" spans="1:5" ht="12.75">
      <c r="A179" s="35" t="s">
        <v>53</v>
      </c>
      <c r="E179" s="36" t="s">
        <v>49</v>
      </c>
    </row>
    <row r="180" spans="1:5" ht="12.75">
      <c r="A180" s="37" t="s">
        <v>55</v>
      </c>
      <c r="E180" s="38" t="s">
        <v>1329</v>
      </c>
    </row>
    <row r="181" spans="1:5" ht="51">
      <c r="A181" t="s">
        <v>57</v>
      </c>
      <c r="E181" s="36" t="s">
        <v>411</v>
      </c>
    </row>
    <row r="182" spans="1:16" ht="12.75">
      <c r="A182" s="25" t="s">
        <v>47</v>
      </c>
      <c s="29" t="s">
        <v>302</v>
      </c>
      <c s="29" t="s">
        <v>413</v>
      </c>
      <c s="25" t="s">
        <v>49</v>
      </c>
      <c s="30" t="s">
        <v>414</v>
      </c>
      <c s="31" t="s">
        <v>123</v>
      </c>
      <c s="32">
        <v>37.25</v>
      </c>
      <c s="33">
        <v>0</v>
      </c>
      <c s="34">
        <f>ROUND(ROUND(H182,2)*ROUND(G182,3),2)</f>
      </c>
      <c s="31" t="s">
        <v>52</v>
      </c>
      <c r="O182">
        <f>(I182*21)/100</f>
      </c>
      <c t="s">
        <v>23</v>
      </c>
    </row>
    <row r="183" spans="1:5" ht="12.75">
      <c r="A183" s="35" t="s">
        <v>53</v>
      </c>
      <c r="E183" s="36" t="s">
        <v>49</v>
      </c>
    </row>
    <row r="184" spans="1:5" ht="12.75">
      <c r="A184" s="37" t="s">
        <v>55</v>
      </c>
      <c r="E184" s="38" t="s">
        <v>1330</v>
      </c>
    </row>
    <row r="185" spans="1:5" ht="51">
      <c r="A185" t="s">
        <v>57</v>
      </c>
      <c r="E185" s="36" t="s">
        <v>411</v>
      </c>
    </row>
    <row r="186" spans="1:16" ht="12.75">
      <c r="A186" s="25" t="s">
        <v>47</v>
      </c>
      <c s="29" t="s">
        <v>307</v>
      </c>
      <c s="29" t="s">
        <v>417</v>
      </c>
      <c s="25" t="s">
        <v>49</v>
      </c>
      <c s="30" t="s">
        <v>418</v>
      </c>
      <c s="31" t="s">
        <v>123</v>
      </c>
      <c s="32">
        <v>7.45</v>
      </c>
      <c s="33">
        <v>0</v>
      </c>
      <c s="34">
        <f>ROUND(ROUND(H186,2)*ROUND(G186,3),2)</f>
      </c>
      <c s="31" t="s">
        <v>52</v>
      </c>
      <c r="O186">
        <f>(I186*21)/100</f>
      </c>
      <c t="s">
        <v>23</v>
      </c>
    </row>
    <row r="187" spans="1:5" ht="12.75">
      <c r="A187" s="35" t="s">
        <v>53</v>
      </c>
      <c r="E187" s="36" t="s">
        <v>49</v>
      </c>
    </row>
    <row r="188" spans="1:5" ht="25.5">
      <c r="A188" s="37" t="s">
        <v>55</v>
      </c>
      <c r="E188" s="38" t="s">
        <v>1331</v>
      </c>
    </row>
    <row r="189" spans="1:5" ht="51">
      <c r="A189" t="s">
        <v>57</v>
      </c>
      <c r="E189" s="36" t="s">
        <v>411</v>
      </c>
    </row>
    <row r="190" spans="1:18" ht="12.75" customHeight="1">
      <c r="A190" s="6" t="s">
        <v>45</v>
      </c>
      <c s="6"/>
      <c s="41" t="s">
        <v>85</v>
      </c>
      <c s="6"/>
      <c s="27" t="s">
        <v>420</v>
      </c>
      <c s="6"/>
      <c s="6"/>
      <c s="6"/>
      <c s="42">
        <f>0+Q190</f>
      </c>
      <c s="6"/>
      <c r="O190">
        <f>0+R190</f>
      </c>
      <c r="Q190">
        <f>0+I191</f>
      </c>
      <c>
        <f>0+O191</f>
      </c>
    </row>
    <row r="191" spans="1:16" ht="12.75">
      <c r="A191" s="25" t="s">
        <v>47</v>
      </c>
      <c s="29" t="s">
        <v>312</v>
      </c>
      <c s="29" t="s">
        <v>1261</v>
      </c>
      <c s="25" t="s">
        <v>49</v>
      </c>
      <c s="30" t="s">
        <v>1262</v>
      </c>
      <c s="31" t="s">
        <v>163</v>
      </c>
      <c s="32">
        <v>5.6</v>
      </c>
      <c s="33">
        <v>0</v>
      </c>
      <c s="34">
        <f>ROUND(ROUND(H191,2)*ROUND(G191,3),2)</f>
      </c>
      <c s="31" t="s">
        <v>52</v>
      </c>
      <c r="O191">
        <f>(I191*21)/100</f>
      </c>
      <c t="s">
        <v>23</v>
      </c>
    </row>
    <row r="192" spans="1:5" ht="12.75">
      <c r="A192" s="35" t="s">
        <v>53</v>
      </c>
      <c r="E192" s="36" t="s">
        <v>49</v>
      </c>
    </row>
    <row r="193" spans="1:5" ht="25.5">
      <c r="A193" s="37" t="s">
        <v>55</v>
      </c>
      <c r="E193" s="38" t="s">
        <v>1263</v>
      </c>
    </row>
    <row r="194" spans="1:5" ht="255">
      <c r="A194" t="s">
        <v>57</v>
      </c>
      <c r="E194" s="36" t="s">
        <v>1264</v>
      </c>
    </row>
    <row r="195" spans="1:18" ht="12.75" customHeight="1">
      <c r="A195" s="6" t="s">
        <v>45</v>
      </c>
      <c s="6"/>
      <c s="41" t="s">
        <v>40</v>
      </c>
      <c s="6"/>
      <c s="27" t="s">
        <v>477</v>
      </c>
      <c s="6"/>
      <c s="6"/>
      <c s="6"/>
      <c s="42">
        <f>0+Q195</f>
      </c>
      <c s="6"/>
      <c r="O195">
        <f>0+R195</f>
      </c>
      <c r="Q195">
        <f>0+I196+I200+I204+I208+I212+I216+I220+I224+I228+I232+I236+I240+I244</f>
      </c>
      <c>
        <f>0+O196+O200+O204+O208+O212+O216+O220+O224+O228+O232+O236+O240+O244</f>
      </c>
    </row>
    <row r="196" spans="1:16" ht="12.75">
      <c r="A196" s="25" t="s">
        <v>47</v>
      </c>
      <c s="29" t="s">
        <v>317</v>
      </c>
      <c s="29" t="s">
        <v>484</v>
      </c>
      <c s="25" t="s">
        <v>49</v>
      </c>
      <c s="30" t="s">
        <v>485</v>
      </c>
      <c s="31" t="s">
        <v>163</v>
      </c>
      <c s="32">
        <v>74.5</v>
      </c>
      <c s="33">
        <v>0</v>
      </c>
      <c s="34">
        <f>ROUND(ROUND(H196,2)*ROUND(G196,3),2)</f>
      </c>
      <c s="31" t="s">
        <v>52</v>
      </c>
      <c r="O196">
        <f>(I196*21)/100</f>
      </c>
      <c t="s">
        <v>23</v>
      </c>
    </row>
    <row r="197" spans="1:5" ht="12.75">
      <c r="A197" s="35" t="s">
        <v>53</v>
      </c>
      <c r="E197" s="36" t="s">
        <v>49</v>
      </c>
    </row>
    <row r="198" spans="1:5" ht="12.75">
      <c r="A198" s="37" t="s">
        <v>55</v>
      </c>
      <c r="E198" s="38" t="s">
        <v>1332</v>
      </c>
    </row>
    <row r="199" spans="1:5" ht="63.75">
      <c r="A199" t="s">
        <v>57</v>
      </c>
      <c r="E199" s="36" t="s">
        <v>487</v>
      </c>
    </row>
    <row r="200" spans="1:16" ht="12.75">
      <c r="A200" s="25" t="s">
        <v>47</v>
      </c>
      <c s="29" t="s">
        <v>322</v>
      </c>
      <c s="29" t="s">
        <v>1176</v>
      </c>
      <c s="25" t="s">
        <v>49</v>
      </c>
      <c s="30" t="s">
        <v>1177</v>
      </c>
      <c s="31" t="s">
        <v>163</v>
      </c>
      <c s="32">
        <v>90</v>
      </c>
      <c s="33">
        <v>0</v>
      </c>
      <c s="34">
        <f>ROUND(ROUND(H200,2)*ROUND(G200,3),2)</f>
      </c>
      <c s="31" t="s">
        <v>52</v>
      </c>
      <c r="O200">
        <f>(I200*21)/100</f>
      </c>
      <c t="s">
        <v>23</v>
      </c>
    </row>
    <row r="201" spans="1:5" ht="12.75">
      <c r="A201" s="35" t="s">
        <v>53</v>
      </c>
      <c r="E201" s="36" t="s">
        <v>49</v>
      </c>
    </row>
    <row r="202" spans="1:5" ht="12.75">
      <c r="A202" s="37" t="s">
        <v>55</v>
      </c>
      <c r="E202" s="38" t="s">
        <v>1333</v>
      </c>
    </row>
    <row r="203" spans="1:5" ht="76.5">
      <c r="A203" t="s">
        <v>57</v>
      </c>
      <c r="E203" s="36" t="s">
        <v>1179</v>
      </c>
    </row>
    <row r="204" spans="1:16" ht="12.75">
      <c r="A204" s="25" t="s">
        <v>47</v>
      </c>
      <c s="29" t="s">
        <v>326</v>
      </c>
      <c s="29" t="s">
        <v>1180</v>
      </c>
      <c s="25" t="s">
        <v>49</v>
      </c>
      <c s="30" t="s">
        <v>1181</v>
      </c>
      <c s="31" t="s">
        <v>163</v>
      </c>
      <c s="32">
        <v>90</v>
      </c>
      <c s="33">
        <v>0</v>
      </c>
      <c s="34">
        <f>ROUND(ROUND(H204,2)*ROUND(G204,3),2)</f>
      </c>
      <c s="31" t="s">
        <v>52</v>
      </c>
      <c r="O204">
        <f>(I204*21)/100</f>
      </c>
      <c t="s">
        <v>23</v>
      </c>
    </row>
    <row r="205" spans="1:5" ht="12.75">
      <c r="A205" s="35" t="s">
        <v>53</v>
      </c>
      <c r="E205" s="36" t="s">
        <v>49</v>
      </c>
    </row>
    <row r="206" spans="1:5" ht="12.75">
      <c r="A206" s="37" t="s">
        <v>55</v>
      </c>
      <c r="E206" s="38" t="s">
        <v>1334</v>
      </c>
    </row>
    <row r="207" spans="1:5" ht="38.25">
      <c r="A207" t="s">
        <v>57</v>
      </c>
      <c r="E207" s="36" t="s">
        <v>1017</v>
      </c>
    </row>
    <row r="208" spans="1:16" ht="12.75">
      <c r="A208" s="25" t="s">
        <v>47</v>
      </c>
      <c s="29" t="s">
        <v>332</v>
      </c>
      <c s="29" t="s">
        <v>1183</v>
      </c>
      <c s="25" t="s">
        <v>49</v>
      </c>
      <c s="30" t="s">
        <v>1184</v>
      </c>
      <c s="31" t="s">
        <v>1185</v>
      </c>
      <c s="32">
        <v>5490</v>
      </c>
      <c s="33">
        <v>0</v>
      </c>
      <c s="34">
        <f>ROUND(ROUND(H208,2)*ROUND(G208,3),2)</f>
      </c>
      <c s="31" t="s">
        <v>52</v>
      </c>
      <c r="O208">
        <f>(I208*21)/100</f>
      </c>
      <c t="s">
        <v>23</v>
      </c>
    </row>
    <row r="209" spans="1:5" ht="12.75">
      <c r="A209" s="35" t="s">
        <v>53</v>
      </c>
      <c r="E209" s="36" t="s">
        <v>49</v>
      </c>
    </row>
    <row r="210" spans="1:5" ht="25.5">
      <c r="A210" s="37" t="s">
        <v>55</v>
      </c>
      <c r="E210" s="38" t="s">
        <v>1335</v>
      </c>
    </row>
    <row r="211" spans="1:5" ht="25.5">
      <c r="A211" t="s">
        <v>57</v>
      </c>
      <c r="E211" s="36" t="s">
        <v>1187</v>
      </c>
    </row>
    <row r="212" spans="1:16" ht="12.75">
      <c r="A212" s="25" t="s">
        <v>47</v>
      </c>
      <c s="29" t="s">
        <v>338</v>
      </c>
      <c s="29" t="s">
        <v>494</v>
      </c>
      <c s="25" t="s">
        <v>49</v>
      </c>
      <c s="30" t="s">
        <v>495</v>
      </c>
      <c s="31" t="s">
        <v>77</v>
      </c>
      <c s="32">
        <v>20</v>
      </c>
      <c s="33">
        <v>0</v>
      </c>
      <c s="34">
        <f>ROUND(ROUND(H212,2)*ROUND(G212,3),2)</f>
      </c>
      <c s="31" t="s">
        <v>52</v>
      </c>
      <c r="O212">
        <f>(I212*21)/100</f>
      </c>
      <c t="s">
        <v>23</v>
      </c>
    </row>
    <row r="213" spans="1:5" ht="25.5">
      <c r="A213" s="35" t="s">
        <v>53</v>
      </c>
      <c r="E213" s="36" t="s">
        <v>496</v>
      </c>
    </row>
    <row r="214" spans="1:5" ht="12.75">
      <c r="A214" s="37" t="s">
        <v>55</v>
      </c>
      <c r="E214" s="38" t="s">
        <v>1336</v>
      </c>
    </row>
    <row r="215" spans="1:5" ht="12.75">
      <c r="A215" t="s">
        <v>57</v>
      </c>
      <c r="E215" s="36" t="s">
        <v>498</v>
      </c>
    </row>
    <row r="216" spans="1:16" ht="12.75">
      <c r="A216" s="25" t="s">
        <v>47</v>
      </c>
      <c s="29" t="s">
        <v>343</v>
      </c>
      <c s="29" t="s">
        <v>500</v>
      </c>
      <c s="25" t="s">
        <v>49</v>
      </c>
      <c s="30" t="s">
        <v>501</v>
      </c>
      <c s="31" t="s">
        <v>77</v>
      </c>
      <c s="32">
        <v>40</v>
      </c>
      <c s="33">
        <v>0</v>
      </c>
      <c s="34">
        <f>ROUND(ROUND(H216,2)*ROUND(G216,3),2)</f>
      </c>
      <c s="31" t="s">
        <v>52</v>
      </c>
      <c r="O216">
        <f>(I216*21)/100</f>
      </c>
      <c t="s">
        <v>23</v>
      </c>
    </row>
    <row r="217" spans="1:5" ht="25.5">
      <c r="A217" s="35" t="s">
        <v>53</v>
      </c>
      <c r="E217" s="36" t="s">
        <v>496</v>
      </c>
    </row>
    <row r="218" spans="1:5" ht="12.75">
      <c r="A218" s="37" t="s">
        <v>55</v>
      </c>
      <c r="E218" s="38" t="s">
        <v>1337</v>
      </c>
    </row>
    <row r="219" spans="1:5" ht="25.5">
      <c r="A219" t="s">
        <v>57</v>
      </c>
      <c r="E219" s="36" t="s">
        <v>504</v>
      </c>
    </row>
    <row r="220" spans="1:16" ht="12.75">
      <c r="A220" s="25" t="s">
        <v>47</v>
      </c>
      <c s="29" t="s">
        <v>348</v>
      </c>
      <c s="29" t="s">
        <v>571</v>
      </c>
      <c s="25" t="s">
        <v>49</v>
      </c>
      <c s="30" t="s">
        <v>572</v>
      </c>
      <c s="31" t="s">
        <v>163</v>
      </c>
      <c s="32">
        <v>79</v>
      </c>
      <c s="33">
        <v>0</v>
      </c>
      <c s="34">
        <f>ROUND(ROUND(H220,2)*ROUND(G220,3),2)</f>
      </c>
      <c s="31" t="s">
        <v>52</v>
      </c>
      <c r="O220">
        <f>(I220*21)/100</f>
      </c>
      <c t="s">
        <v>23</v>
      </c>
    </row>
    <row r="221" spans="1:5" ht="12.75">
      <c r="A221" s="35" t="s">
        <v>53</v>
      </c>
      <c r="E221" s="36" t="s">
        <v>49</v>
      </c>
    </row>
    <row r="222" spans="1:5" ht="12.75">
      <c r="A222" s="37" t="s">
        <v>55</v>
      </c>
      <c r="E222" s="38" t="s">
        <v>1338</v>
      </c>
    </row>
    <row r="223" spans="1:5" ht="25.5">
      <c r="A223" t="s">
        <v>57</v>
      </c>
      <c r="E223" s="36" t="s">
        <v>574</v>
      </c>
    </row>
    <row r="224" spans="1:16" ht="12.75">
      <c r="A224" s="25" t="s">
        <v>47</v>
      </c>
      <c s="29" t="s">
        <v>354</v>
      </c>
      <c s="29" t="s">
        <v>1190</v>
      </c>
      <c s="25" t="s">
        <v>49</v>
      </c>
      <c s="30" t="s">
        <v>1191</v>
      </c>
      <c s="31" t="s">
        <v>77</v>
      </c>
      <c s="32">
        <v>102</v>
      </c>
      <c s="33">
        <v>0</v>
      </c>
      <c s="34">
        <f>ROUND(ROUND(H224,2)*ROUND(G224,3),2)</f>
      </c>
      <c s="31" t="s">
        <v>52</v>
      </c>
      <c r="O224">
        <f>(I224*21)/100</f>
      </c>
      <c t="s">
        <v>23</v>
      </c>
    </row>
    <row r="225" spans="1:5" ht="25.5">
      <c r="A225" s="35" t="s">
        <v>53</v>
      </c>
      <c r="E225" s="36" t="s">
        <v>496</v>
      </c>
    </row>
    <row r="226" spans="1:5" ht="12.75">
      <c r="A226" s="37" t="s">
        <v>55</v>
      </c>
      <c r="E226" s="38" t="s">
        <v>1339</v>
      </c>
    </row>
    <row r="227" spans="1:5" ht="25.5">
      <c r="A227" t="s">
        <v>57</v>
      </c>
      <c r="E227" s="36" t="s">
        <v>1193</v>
      </c>
    </row>
    <row r="228" spans="1:16" ht="12.75">
      <c r="A228" s="25" t="s">
        <v>47</v>
      </c>
      <c s="29" t="s">
        <v>359</v>
      </c>
      <c s="29" t="s">
        <v>1272</v>
      </c>
      <c s="25" t="s">
        <v>49</v>
      </c>
      <c s="30" t="s">
        <v>1273</v>
      </c>
      <c s="31" t="s">
        <v>123</v>
      </c>
      <c s="32">
        <v>17.53</v>
      </c>
      <c s="33">
        <v>0</v>
      </c>
      <c s="34">
        <f>ROUND(ROUND(H228,2)*ROUND(G228,3),2)</f>
      </c>
      <c s="31" t="s">
        <v>52</v>
      </c>
      <c r="O228">
        <f>(I228*21)/100</f>
      </c>
      <c t="s">
        <v>23</v>
      </c>
    </row>
    <row r="229" spans="1:5" ht="12.75">
      <c r="A229" s="35" t="s">
        <v>53</v>
      </c>
      <c r="E229" s="36" t="s">
        <v>335</v>
      </c>
    </row>
    <row r="230" spans="1:5" ht="25.5">
      <c r="A230" s="37" t="s">
        <v>55</v>
      </c>
      <c r="E230" s="38" t="s">
        <v>1340</v>
      </c>
    </row>
    <row r="231" spans="1:5" ht="25.5">
      <c r="A231" t="s">
        <v>57</v>
      </c>
      <c r="E231" s="36" t="s">
        <v>1275</v>
      </c>
    </row>
    <row r="232" spans="1:16" ht="12.75">
      <c r="A232" s="25" t="s">
        <v>47</v>
      </c>
      <c s="29" t="s">
        <v>365</v>
      </c>
      <c s="29" t="s">
        <v>1276</v>
      </c>
      <c s="25" t="s">
        <v>49</v>
      </c>
      <c s="30" t="s">
        <v>1277</v>
      </c>
      <c s="31" t="s">
        <v>163</v>
      </c>
      <c s="32">
        <v>74.5</v>
      </c>
      <c s="33">
        <v>0</v>
      </c>
      <c s="34">
        <f>ROUND(ROUND(H232,2)*ROUND(G232,3),2)</f>
      </c>
      <c s="31" t="s">
        <v>52</v>
      </c>
      <c r="O232">
        <f>(I232*21)/100</f>
      </c>
      <c t="s">
        <v>23</v>
      </c>
    </row>
    <row r="233" spans="1:5" ht="12.75">
      <c r="A233" s="35" t="s">
        <v>53</v>
      </c>
      <c r="E233" s="36" t="s">
        <v>49</v>
      </c>
    </row>
    <row r="234" spans="1:5" ht="25.5">
      <c r="A234" s="37" t="s">
        <v>55</v>
      </c>
      <c r="E234" s="38" t="s">
        <v>1341</v>
      </c>
    </row>
    <row r="235" spans="1:5" ht="38.25">
      <c r="A235" t="s">
        <v>57</v>
      </c>
      <c r="E235" s="36" t="s">
        <v>579</v>
      </c>
    </row>
    <row r="236" spans="1:16" ht="12.75">
      <c r="A236" s="25" t="s">
        <v>47</v>
      </c>
      <c s="29" t="s">
        <v>369</v>
      </c>
      <c s="29" t="s">
        <v>1279</v>
      </c>
      <c s="25" t="s">
        <v>49</v>
      </c>
      <c s="30" t="s">
        <v>1280</v>
      </c>
      <c s="31" t="s">
        <v>163</v>
      </c>
      <c s="32">
        <v>44.3</v>
      </c>
      <c s="33">
        <v>0</v>
      </c>
      <c s="34">
        <f>ROUND(ROUND(H236,2)*ROUND(G236,3),2)</f>
      </c>
      <c s="31" t="s">
        <v>52</v>
      </c>
      <c r="O236">
        <f>(I236*21)/100</f>
      </c>
      <c t="s">
        <v>23</v>
      </c>
    </row>
    <row r="237" spans="1:5" ht="12.75">
      <c r="A237" s="35" t="s">
        <v>53</v>
      </c>
      <c r="E237" s="36" t="s">
        <v>335</v>
      </c>
    </row>
    <row r="238" spans="1:5" ht="12.75">
      <c r="A238" s="37" t="s">
        <v>55</v>
      </c>
      <c r="E238" s="38" t="s">
        <v>1342</v>
      </c>
    </row>
    <row r="239" spans="1:5" ht="25.5">
      <c r="A239" t="s">
        <v>57</v>
      </c>
      <c r="E239" s="36" t="s">
        <v>1275</v>
      </c>
    </row>
    <row r="240" spans="1:16" ht="12.75">
      <c r="A240" s="25" t="s">
        <v>47</v>
      </c>
      <c s="29" t="s">
        <v>374</v>
      </c>
      <c s="29" t="s">
        <v>1282</v>
      </c>
      <c s="25" t="s">
        <v>49</v>
      </c>
      <c s="30" t="s">
        <v>1283</v>
      </c>
      <c s="31" t="s">
        <v>163</v>
      </c>
      <c s="32">
        <v>67.6</v>
      </c>
      <c s="33">
        <v>0</v>
      </c>
      <c s="34">
        <f>ROUND(ROUND(H240,2)*ROUND(G240,3),2)</f>
      </c>
      <c s="31" t="s">
        <v>52</v>
      </c>
      <c r="O240">
        <f>(I240*21)/100</f>
      </c>
      <c t="s">
        <v>23</v>
      </c>
    </row>
    <row r="241" spans="1:5" ht="12.75">
      <c r="A241" s="35" t="s">
        <v>53</v>
      </c>
      <c r="E241" s="36" t="s">
        <v>1343</v>
      </c>
    </row>
    <row r="242" spans="1:5" ht="12.75">
      <c r="A242" s="37" t="s">
        <v>55</v>
      </c>
      <c r="E242" s="38" t="s">
        <v>1344</v>
      </c>
    </row>
    <row r="243" spans="1:5" ht="38.25">
      <c r="A243" t="s">
        <v>57</v>
      </c>
      <c r="E243" s="36" t="s">
        <v>579</v>
      </c>
    </row>
    <row r="244" spans="1:16" ht="12.75">
      <c r="A244" s="25" t="s">
        <v>47</v>
      </c>
      <c s="29" t="s">
        <v>379</v>
      </c>
      <c s="29" t="s">
        <v>618</v>
      </c>
      <c s="25" t="s">
        <v>49</v>
      </c>
      <c s="30" t="s">
        <v>619</v>
      </c>
      <c s="31" t="s">
        <v>133</v>
      </c>
      <c s="32">
        <v>278.8</v>
      </c>
      <c s="33">
        <v>0</v>
      </c>
      <c s="34">
        <f>ROUND(ROUND(H244,2)*ROUND(G244,3),2)</f>
      </c>
      <c s="31" t="s">
        <v>52</v>
      </c>
      <c r="O244">
        <f>(I244*21)/100</f>
      </c>
      <c t="s">
        <v>23</v>
      </c>
    </row>
    <row r="245" spans="1:5" ht="12.75">
      <c r="A245" s="35" t="s">
        <v>53</v>
      </c>
      <c r="E245" s="36" t="s">
        <v>49</v>
      </c>
    </row>
    <row r="246" spans="1:5" ht="12.75">
      <c r="A246" s="37" t="s">
        <v>55</v>
      </c>
      <c r="E246" s="38" t="s">
        <v>1345</v>
      </c>
    </row>
    <row r="247" spans="1:5" ht="102">
      <c r="A247" t="s">
        <v>57</v>
      </c>
      <c r="E247" s="36" t="s">
        <v>967</v>
      </c>
    </row>
  </sheetData>
  <sheetProtection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3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0+O8+O37+O82+O123+O140+O161+O182+O187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1346</v>
      </c>
      <c s="39">
        <f>0+I8+I37+I82+I123+I140+I161+I182+I187</f>
      </c>
      <c s="10"/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1346</v>
      </c>
      <c s="6"/>
      <c s="18" t="s">
        <v>1347</v>
      </c>
      <c s="6"/>
      <c s="6"/>
      <c s="19"/>
      <c s="19"/>
      <c s="6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27</v>
      </c>
      <c s="19"/>
      <c s="27" t="s">
        <v>46</v>
      </c>
      <c s="19"/>
      <c s="19"/>
      <c s="19"/>
      <c s="28">
        <f>0+Q8</f>
      </c>
      <c s="19"/>
      <c r="O8">
        <f>0+R8</f>
      </c>
      <c r="Q8">
        <f>0+I9+I13+I17+I21+I25+I29+I33</f>
      </c>
      <c>
        <f>0+O9+O13+O17+O21+O25+O29+O33</f>
      </c>
    </row>
    <row r="9" spans="1:16" ht="12.75">
      <c r="A9" s="25" t="s">
        <v>47</v>
      </c>
      <c s="29" t="s">
        <v>29</v>
      </c>
      <c s="29" t="s">
        <v>92</v>
      </c>
      <c s="25" t="s">
        <v>93</v>
      </c>
      <c s="30" t="s">
        <v>94</v>
      </c>
      <c s="31" t="s">
        <v>95</v>
      </c>
      <c s="32">
        <v>87.191</v>
      </c>
      <c s="33">
        <v>0</v>
      </c>
      <c s="34">
        <f>ROUND(ROUND(H9,2)*ROUND(G9,3),2)</f>
      </c>
      <c s="31" t="s">
        <v>52</v>
      </c>
      <c r="O9">
        <f>(I9*21)/100</f>
      </c>
      <c t="s">
        <v>23</v>
      </c>
    </row>
    <row r="10" spans="1:5" ht="25.5">
      <c r="A10" s="35" t="s">
        <v>53</v>
      </c>
      <c r="E10" s="36" t="s">
        <v>96</v>
      </c>
    </row>
    <row r="11" spans="1:5" ht="38.25">
      <c r="A11" s="37" t="s">
        <v>55</v>
      </c>
      <c r="E11" s="38" t="s">
        <v>1348</v>
      </c>
    </row>
    <row r="12" spans="1:5" ht="25.5">
      <c r="A12" t="s">
        <v>57</v>
      </c>
      <c r="E12" s="36" t="s">
        <v>98</v>
      </c>
    </row>
    <row r="13" spans="1:16" ht="12.75">
      <c r="A13" s="25" t="s">
        <v>47</v>
      </c>
      <c s="29" t="s">
        <v>23</v>
      </c>
      <c s="29" t="s">
        <v>92</v>
      </c>
      <c s="25" t="s">
        <v>676</v>
      </c>
      <c s="30" t="s">
        <v>94</v>
      </c>
      <c s="31" t="s">
        <v>95</v>
      </c>
      <c s="32">
        <v>10.164</v>
      </c>
      <c s="33">
        <v>0</v>
      </c>
      <c s="34">
        <f>ROUND(ROUND(H13,2)*ROUND(G13,3),2)</f>
      </c>
      <c s="31" t="s">
        <v>52</v>
      </c>
      <c r="O13">
        <f>(I13*21)/100</f>
      </c>
      <c t="s">
        <v>23</v>
      </c>
    </row>
    <row r="14" spans="1:5" ht="25.5">
      <c r="A14" s="35" t="s">
        <v>53</v>
      </c>
      <c r="E14" s="36" t="s">
        <v>100</v>
      </c>
    </row>
    <row r="15" spans="1:5" ht="51">
      <c r="A15" s="37" t="s">
        <v>55</v>
      </c>
      <c r="E15" s="38" t="s">
        <v>1349</v>
      </c>
    </row>
    <row r="16" spans="1:5" ht="25.5">
      <c r="A16" t="s">
        <v>57</v>
      </c>
      <c r="E16" s="36" t="s">
        <v>98</v>
      </c>
    </row>
    <row r="17" spans="1:16" ht="12.75">
      <c r="A17" s="25" t="s">
        <v>47</v>
      </c>
      <c s="29" t="s">
        <v>22</v>
      </c>
      <c s="29" t="s">
        <v>102</v>
      </c>
      <c s="25" t="s">
        <v>49</v>
      </c>
      <c s="30" t="s">
        <v>103</v>
      </c>
      <c s="31" t="s">
        <v>95</v>
      </c>
      <c s="32">
        <v>159.375</v>
      </c>
      <c s="33">
        <v>0</v>
      </c>
      <c s="34">
        <f>ROUND(ROUND(H17,2)*ROUND(G17,3),2)</f>
      </c>
      <c s="31" t="s">
        <v>52</v>
      </c>
      <c r="O17">
        <f>(I17*21)/100</f>
      </c>
      <c t="s">
        <v>23</v>
      </c>
    </row>
    <row r="18" spans="1:5" ht="25.5">
      <c r="A18" s="35" t="s">
        <v>53</v>
      </c>
      <c r="E18" s="36" t="s">
        <v>104</v>
      </c>
    </row>
    <row r="19" spans="1:5" ht="12.75">
      <c r="A19" s="37" t="s">
        <v>55</v>
      </c>
      <c r="E19" s="38" t="s">
        <v>1350</v>
      </c>
    </row>
    <row r="20" spans="1:5" ht="25.5">
      <c r="A20" t="s">
        <v>57</v>
      </c>
      <c r="E20" s="36" t="s">
        <v>98</v>
      </c>
    </row>
    <row r="21" spans="1:16" ht="12.75">
      <c r="A21" s="25" t="s">
        <v>47</v>
      </c>
      <c s="29" t="s">
        <v>33</v>
      </c>
      <c s="29" t="s">
        <v>106</v>
      </c>
      <c s="25" t="s">
        <v>49</v>
      </c>
      <c s="30" t="s">
        <v>107</v>
      </c>
      <c s="31" t="s">
        <v>51</v>
      </c>
      <c s="32">
        <v>1</v>
      </c>
      <c s="33">
        <v>0</v>
      </c>
      <c s="34">
        <f>ROUND(ROUND(H21,2)*ROUND(G21,3),2)</f>
      </c>
      <c s="31" t="s">
        <v>52</v>
      </c>
      <c r="O21">
        <f>(I21*21)/100</f>
      </c>
      <c t="s">
        <v>23</v>
      </c>
    </row>
    <row r="22" spans="1:5" ht="102">
      <c r="A22" s="35" t="s">
        <v>53</v>
      </c>
      <c r="E22" s="36" t="s">
        <v>108</v>
      </c>
    </row>
    <row r="23" spans="1:5" ht="12.75">
      <c r="A23" s="37" t="s">
        <v>55</v>
      </c>
      <c r="E23" s="38" t="s">
        <v>49</v>
      </c>
    </row>
    <row r="24" spans="1:5" ht="12.75">
      <c r="A24" t="s">
        <v>57</v>
      </c>
      <c r="E24" s="36" t="s">
        <v>109</v>
      </c>
    </row>
    <row r="25" spans="1:16" ht="12.75">
      <c r="A25" s="25" t="s">
        <v>47</v>
      </c>
      <c s="29" t="s">
        <v>35</v>
      </c>
      <c s="29" t="s">
        <v>110</v>
      </c>
      <c s="25" t="s">
        <v>49</v>
      </c>
      <c s="30" t="s">
        <v>111</v>
      </c>
      <c s="31" t="s">
        <v>51</v>
      </c>
      <c s="32">
        <v>1</v>
      </c>
      <c s="33">
        <v>0</v>
      </c>
      <c s="34">
        <f>ROUND(ROUND(H25,2)*ROUND(G25,3),2)</f>
      </c>
      <c s="31" t="s">
        <v>52</v>
      </c>
      <c r="O25">
        <f>(I25*21)/100</f>
      </c>
      <c t="s">
        <v>23</v>
      </c>
    </row>
    <row r="26" spans="1:5" ht="25.5">
      <c r="A26" s="35" t="s">
        <v>53</v>
      </c>
      <c r="E26" s="36" t="s">
        <v>1351</v>
      </c>
    </row>
    <row r="27" spans="1:5" ht="12.75">
      <c r="A27" s="37" t="s">
        <v>55</v>
      </c>
      <c r="E27" s="38" t="s">
        <v>49</v>
      </c>
    </row>
    <row r="28" spans="1:5" ht="12.75">
      <c r="A28" t="s">
        <v>57</v>
      </c>
      <c r="E28" s="36" t="s">
        <v>62</v>
      </c>
    </row>
    <row r="29" spans="1:16" ht="12.75">
      <c r="A29" s="25" t="s">
        <v>47</v>
      </c>
      <c s="29" t="s">
        <v>37</v>
      </c>
      <c s="29" t="s">
        <v>113</v>
      </c>
      <c s="25" t="s">
        <v>49</v>
      </c>
      <c s="30" t="s">
        <v>114</v>
      </c>
      <c s="31" t="s">
        <v>51</v>
      </c>
      <c s="32">
        <v>1</v>
      </c>
      <c s="33">
        <v>0</v>
      </c>
      <c s="34">
        <f>ROUND(ROUND(H29,2)*ROUND(G29,3),2)</f>
      </c>
      <c s="31" t="s">
        <v>52</v>
      </c>
      <c r="O29">
        <f>(I29*21)/100</f>
      </c>
      <c t="s">
        <v>23</v>
      </c>
    </row>
    <row r="30" spans="1:5" ht="25.5">
      <c r="A30" s="35" t="s">
        <v>53</v>
      </c>
      <c r="E30" s="36" t="s">
        <v>1352</v>
      </c>
    </row>
    <row r="31" spans="1:5" ht="12.75">
      <c r="A31" s="37" t="s">
        <v>55</v>
      </c>
      <c r="E31" s="38" t="s">
        <v>56</v>
      </c>
    </row>
    <row r="32" spans="1:5" ht="12.75">
      <c r="A32" t="s">
        <v>57</v>
      </c>
      <c r="E32" s="36" t="s">
        <v>62</v>
      </c>
    </row>
    <row r="33" spans="1:16" ht="12.75">
      <c r="A33" s="25" t="s">
        <v>47</v>
      </c>
      <c s="29" t="s">
        <v>80</v>
      </c>
      <c s="29" t="s">
        <v>116</v>
      </c>
      <c s="25" t="s">
        <v>49</v>
      </c>
      <c s="30" t="s">
        <v>117</v>
      </c>
      <c s="31" t="s">
        <v>51</v>
      </c>
      <c s="32">
        <v>1</v>
      </c>
      <c s="33">
        <v>0</v>
      </c>
      <c s="34">
        <f>ROUND(ROUND(H33,2)*ROUND(G33,3),2)</f>
      </c>
      <c s="31" t="s">
        <v>52</v>
      </c>
      <c r="O33">
        <f>(I33*21)/100</f>
      </c>
      <c t="s">
        <v>23</v>
      </c>
    </row>
    <row r="34" spans="1:5" ht="25.5">
      <c r="A34" s="35" t="s">
        <v>53</v>
      </c>
      <c r="E34" s="36" t="s">
        <v>1353</v>
      </c>
    </row>
    <row r="35" spans="1:5" ht="12.75">
      <c r="A35" s="37" t="s">
        <v>55</v>
      </c>
      <c r="E35" s="38" t="s">
        <v>49</v>
      </c>
    </row>
    <row r="36" spans="1:5" ht="63.75">
      <c r="A36" t="s">
        <v>57</v>
      </c>
      <c r="E36" s="36" t="s">
        <v>119</v>
      </c>
    </row>
    <row r="37" spans="1:18" ht="12.75" customHeight="1">
      <c r="A37" s="6" t="s">
        <v>45</v>
      </c>
      <c s="6"/>
      <c s="41" t="s">
        <v>29</v>
      </c>
      <c s="6"/>
      <c s="27" t="s">
        <v>120</v>
      </c>
      <c s="6"/>
      <c s="6"/>
      <c s="6"/>
      <c s="42">
        <f>0+Q37</f>
      </c>
      <c s="6"/>
      <c r="O37">
        <f>0+R37</f>
      </c>
      <c r="Q37">
        <f>0+I38+I42+I46+I50+I54+I58+I62+I66+I70+I74+I78</f>
      </c>
      <c>
        <f>0+O38+O42+O46+O50+O54+O58+O62+O66+O70+O74+O78</f>
      </c>
    </row>
    <row r="38" spans="1:16" ht="12.75">
      <c r="A38" s="25" t="s">
        <v>47</v>
      </c>
      <c s="29" t="s">
        <v>85</v>
      </c>
      <c s="29" t="s">
        <v>121</v>
      </c>
      <c s="25" t="s">
        <v>49</v>
      </c>
      <c s="30" t="s">
        <v>122</v>
      </c>
      <c s="31" t="s">
        <v>123</v>
      </c>
      <c s="32">
        <v>60</v>
      </c>
      <c s="33">
        <v>0</v>
      </c>
      <c s="34">
        <f>ROUND(ROUND(H38,2)*ROUND(G38,3),2)</f>
      </c>
      <c s="31" t="s">
        <v>52</v>
      </c>
      <c r="O38">
        <f>(I38*21)/100</f>
      </c>
      <c t="s">
        <v>23</v>
      </c>
    </row>
    <row r="39" spans="1:5" ht="12.75">
      <c r="A39" s="35" t="s">
        <v>53</v>
      </c>
      <c r="E39" s="36" t="s">
        <v>241</v>
      </c>
    </row>
    <row r="40" spans="1:5" ht="12.75">
      <c r="A40" s="37" t="s">
        <v>55</v>
      </c>
      <c r="E40" s="38" t="s">
        <v>1354</v>
      </c>
    </row>
    <row r="41" spans="1:5" ht="38.25">
      <c r="A41" t="s">
        <v>57</v>
      </c>
      <c r="E41" s="36" t="s">
        <v>1203</v>
      </c>
    </row>
    <row r="42" spans="1:16" ht="12.75">
      <c r="A42" s="25" t="s">
        <v>47</v>
      </c>
      <c s="29" t="s">
        <v>40</v>
      </c>
      <c s="29" t="s">
        <v>131</v>
      </c>
      <c s="25" t="s">
        <v>49</v>
      </c>
      <c s="30" t="s">
        <v>132</v>
      </c>
      <c s="31" t="s">
        <v>133</v>
      </c>
      <c s="32">
        <v>2.1</v>
      </c>
      <c s="33">
        <v>0</v>
      </c>
      <c s="34">
        <f>ROUND(ROUND(H42,2)*ROUND(G42,3),2)</f>
      </c>
      <c s="31" t="s">
        <v>52</v>
      </c>
      <c r="O42">
        <f>(I42*21)/100</f>
      </c>
      <c t="s">
        <v>23</v>
      </c>
    </row>
    <row r="43" spans="1:5" ht="25.5">
      <c r="A43" s="35" t="s">
        <v>53</v>
      </c>
      <c r="E43" s="36" t="s">
        <v>134</v>
      </c>
    </row>
    <row r="44" spans="1:5" ht="12.75">
      <c r="A44" s="37" t="s">
        <v>55</v>
      </c>
      <c r="E44" s="38" t="s">
        <v>1355</v>
      </c>
    </row>
    <row r="45" spans="1:5" ht="63.75">
      <c r="A45" t="s">
        <v>57</v>
      </c>
      <c r="E45" s="36" t="s">
        <v>136</v>
      </c>
    </row>
    <row r="46" spans="1:16" ht="25.5">
      <c r="A46" s="25" t="s">
        <v>47</v>
      </c>
      <c s="29" t="s">
        <v>42</v>
      </c>
      <c s="29" t="s">
        <v>151</v>
      </c>
      <c s="25" t="s">
        <v>49</v>
      </c>
      <c s="30" t="s">
        <v>152</v>
      </c>
      <c s="31" t="s">
        <v>133</v>
      </c>
      <c s="32">
        <v>7.56</v>
      </c>
      <c s="33">
        <v>0</v>
      </c>
      <c s="34">
        <f>ROUND(ROUND(H46,2)*ROUND(G46,3),2)</f>
      </c>
      <c s="31" t="s">
        <v>52</v>
      </c>
      <c r="O46">
        <f>(I46*21)/100</f>
      </c>
      <c t="s">
        <v>23</v>
      </c>
    </row>
    <row r="47" spans="1:5" ht="25.5">
      <c r="A47" s="35" t="s">
        <v>53</v>
      </c>
      <c r="E47" s="36" t="s">
        <v>134</v>
      </c>
    </row>
    <row r="48" spans="1:5" ht="12.75">
      <c r="A48" s="37" t="s">
        <v>55</v>
      </c>
      <c r="E48" s="38" t="s">
        <v>1356</v>
      </c>
    </row>
    <row r="49" spans="1:5" ht="63.75">
      <c r="A49" t="s">
        <v>57</v>
      </c>
      <c r="E49" s="36" t="s">
        <v>136</v>
      </c>
    </row>
    <row r="50" spans="1:16" ht="12.75">
      <c r="A50" s="25" t="s">
        <v>47</v>
      </c>
      <c s="29" t="s">
        <v>44</v>
      </c>
      <c s="29" t="s">
        <v>156</v>
      </c>
      <c s="25" t="s">
        <v>49</v>
      </c>
      <c s="30" t="s">
        <v>157</v>
      </c>
      <c s="31" t="s">
        <v>133</v>
      </c>
      <c s="32">
        <v>2.52</v>
      </c>
      <c s="33">
        <v>0</v>
      </c>
      <c s="34">
        <f>ROUND(ROUND(H50,2)*ROUND(G50,3),2)</f>
      </c>
      <c s="31" t="s">
        <v>52</v>
      </c>
      <c r="O50">
        <f>(I50*21)/100</f>
      </c>
      <c t="s">
        <v>23</v>
      </c>
    </row>
    <row r="51" spans="1:5" ht="25.5">
      <c r="A51" s="35" t="s">
        <v>53</v>
      </c>
      <c r="E51" s="36" t="s">
        <v>134</v>
      </c>
    </row>
    <row r="52" spans="1:5" ht="12.75">
      <c r="A52" s="37" t="s">
        <v>55</v>
      </c>
      <c r="E52" s="38" t="s">
        <v>1357</v>
      </c>
    </row>
    <row r="53" spans="1:5" ht="63.75">
      <c r="A53" t="s">
        <v>57</v>
      </c>
      <c r="E53" s="36" t="s">
        <v>136</v>
      </c>
    </row>
    <row r="54" spans="1:16" ht="12.75">
      <c r="A54" s="25" t="s">
        <v>47</v>
      </c>
      <c s="29" t="s">
        <v>140</v>
      </c>
      <c s="29" t="s">
        <v>1207</v>
      </c>
      <c s="25" t="s">
        <v>49</v>
      </c>
      <c s="30" t="s">
        <v>1208</v>
      </c>
      <c s="31" t="s">
        <v>1209</v>
      </c>
      <c s="32">
        <v>372</v>
      </c>
      <c s="33">
        <v>0</v>
      </c>
      <c s="34">
        <f>ROUND(ROUND(H54,2)*ROUND(G54,3),2)</f>
      </c>
      <c s="31" t="s">
        <v>52</v>
      </c>
      <c r="O54">
        <f>(I54*21)/100</f>
      </c>
      <c t="s">
        <v>23</v>
      </c>
    </row>
    <row r="55" spans="1:5" ht="12.75">
      <c r="A55" s="35" t="s">
        <v>53</v>
      </c>
      <c r="E55" s="36" t="s">
        <v>49</v>
      </c>
    </row>
    <row r="56" spans="1:5" ht="12.75">
      <c r="A56" s="37" t="s">
        <v>55</v>
      </c>
      <c r="E56" s="38" t="s">
        <v>1358</v>
      </c>
    </row>
    <row r="57" spans="1:5" ht="38.25">
      <c r="A57" t="s">
        <v>57</v>
      </c>
      <c r="E57" s="36" t="s">
        <v>1211</v>
      </c>
    </row>
    <row r="58" spans="1:16" ht="12.75">
      <c r="A58" s="25" t="s">
        <v>47</v>
      </c>
      <c s="29" t="s">
        <v>144</v>
      </c>
      <c s="29" t="s">
        <v>1137</v>
      </c>
      <c s="25" t="s">
        <v>49</v>
      </c>
      <c s="30" t="s">
        <v>1138</v>
      </c>
      <c s="31" t="s">
        <v>133</v>
      </c>
      <c s="32">
        <v>81.77</v>
      </c>
      <c s="33">
        <v>0</v>
      </c>
      <c s="34">
        <f>ROUND(ROUND(H58,2)*ROUND(G58,3),2)</f>
      </c>
      <c s="31" t="s">
        <v>52</v>
      </c>
      <c r="O58">
        <f>(I58*21)/100</f>
      </c>
      <c t="s">
        <v>23</v>
      </c>
    </row>
    <row r="59" spans="1:5" ht="12.75">
      <c r="A59" s="35" t="s">
        <v>53</v>
      </c>
      <c r="E59" s="36" t="s">
        <v>49</v>
      </c>
    </row>
    <row r="60" spans="1:5" ht="25.5">
      <c r="A60" s="37" t="s">
        <v>55</v>
      </c>
      <c r="E60" s="38" t="s">
        <v>1359</v>
      </c>
    </row>
    <row r="61" spans="1:5" ht="306">
      <c r="A61" t="s">
        <v>57</v>
      </c>
      <c r="E61" s="36" t="s">
        <v>1140</v>
      </c>
    </row>
    <row r="62" spans="1:16" ht="12.75">
      <c r="A62" s="25" t="s">
        <v>47</v>
      </c>
      <c s="29" t="s">
        <v>150</v>
      </c>
      <c s="29" t="s">
        <v>198</v>
      </c>
      <c s="25" t="s">
        <v>49</v>
      </c>
      <c s="30" t="s">
        <v>199</v>
      </c>
      <c s="31" t="s">
        <v>133</v>
      </c>
      <c s="32">
        <v>116</v>
      </c>
      <c s="33">
        <v>0</v>
      </c>
      <c s="34">
        <f>ROUND(ROUND(H62,2)*ROUND(G62,3),2)</f>
      </c>
      <c s="31" t="s">
        <v>52</v>
      </c>
      <c r="O62">
        <f>(I62*21)/100</f>
      </c>
      <c t="s">
        <v>23</v>
      </c>
    </row>
    <row r="63" spans="1:5" ht="12.75">
      <c r="A63" s="35" t="s">
        <v>53</v>
      </c>
      <c r="E63" s="36" t="s">
        <v>215</v>
      </c>
    </row>
    <row r="64" spans="1:5" ht="12.75">
      <c r="A64" s="37" t="s">
        <v>55</v>
      </c>
      <c r="E64" s="38" t="s">
        <v>1360</v>
      </c>
    </row>
    <row r="65" spans="1:5" ht="318.75">
      <c r="A65" t="s">
        <v>57</v>
      </c>
      <c r="E65" s="36" t="s">
        <v>202</v>
      </c>
    </row>
    <row r="66" spans="1:16" ht="12.75">
      <c r="A66" s="25" t="s">
        <v>47</v>
      </c>
      <c s="29" t="s">
        <v>155</v>
      </c>
      <c s="29" t="s">
        <v>204</v>
      </c>
      <c s="25" t="s">
        <v>49</v>
      </c>
      <c s="30" t="s">
        <v>205</v>
      </c>
      <c s="31" t="s">
        <v>133</v>
      </c>
      <c s="32">
        <v>4.05</v>
      </c>
      <c s="33">
        <v>0</v>
      </c>
      <c s="34">
        <f>ROUND(ROUND(H66,2)*ROUND(G66,3),2)</f>
      </c>
      <c s="31" t="s">
        <v>52</v>
      </c>
      <c r="O66">
        <f>(I66*21)/100</f>
      </c>
      <c t="s">
        <v>23</v>
      </c>
    </row>
    <row r="67" spans="1:5" ht="12.75">
      <c r="A67" s="35" t="s">
        <v>53</v>
      </c>
      <c r="E67" s="36" t="s">
        <v>215</v>
      </c>
    </row>
    <row r="68" spans="1:5" ht="12.75">
      <c r="A68" s="37" t="s">
        <v>55</v>
      </c>
      <c r="E68" s="38" t="s">
        <v>1361</v>
      </c>
    </row>
    <row r="69" spans="1:5" ht="318.75">
      <c r="A69" t="s">
        <v>57</v>
      </c>
      <c r="E69" s="36" t="s">
        <v>207</v>
      </c>
    </row>
    <row r="70" spans="1:16" ht="12.75">
      <c r="A70" s="25" t="s">
        <v>47</v>
      </c>
      <c s="29" t="s">
        <v>160</v>
      </c>
      <c s="29" t="s">
        <v>223</v>
      </c>
      <c s="25" t="s">
        <v>49</v>
      </c>
      <c s="30" t="s">
        <v>224</v>
      </c>
      <c s="31" t="s">
        <v>133</v>
      </c>
      <c s="32">
        <v>120.1</v>
      </c>
      <c s="33">
        <v>0</v>
      </c>
      <c s="34">
        <f>ROUND(ROUND(H70,2)*ROUND(G70,3),2)</f>
      </c>
      <c s="31" t="s">
        <v>52</v>
      </c>
      <c r="O70">
        <f>(I70*21)/100</f>
      </c>
      <c t="s">
        <v>23</v>
      </c>
    </row>
    <row r="71" spans="1:5" ht="12.75">
      <c r="A71" s="35" t="s">
        <v>53</v>
      </c>
      <c r="E71" s="36" t="s">
        <v>49</v>
      </c>
    </row>
    <row r="72" spans="1:5" ht="51">
      <c r="A72" s="37" t="s">
        <v>55</v>
      </c>
      <c r="E72" s="38" t="s">
        <v>1362</v>
      </c>
    </row>
    <row r="73" spans="1:5" ht="191.25">
      <c r="A73" t="s">
        <v>57</v>
      </c>
      <c r="E73" s="36" t="s">
        <v>904</v>
      </c>
    </row>
    <row r="74" spans="1:16" ht="12.75">
      <c r="A74" s="25" t="s">
        <v>47</v>
      </c>
      <c s="29" t="s">
        <v>165</v>
      </c>
      <c s="29" t="s">
        <v>1143</v>
      </c>
      <c s="25" t="s">
        <v>49</v>
      </c>
      <c s="30" t="s">
        <v>1144</v>
      </c>
      <c s="31" t="s">
        <v>133</v>
      </c>
      <c s="32">
        <v>81.77</v>
      </c>
      <c s="33">
        <v>0</v>
      </c>
      <c s="34">
        <f>ROUND(ROUND(H74,2)*ROUND(G74,3),2)</f>
      </c>
      <c s="31" t="s">
        <v>52</v>
      </c>
      <c r="O74">
        <f>(I74*21)/100</f>
      </c>
      <c t="s">
        <v>23</v>
      </c>
    </row>
    <row r="75" spans="1:5" ht="12.75">
      <c r="A75" s="35" t="s">
        <v>53</v>
      </c>
      <c r="E75" s="36" t="s">
        <v>241</v>
      </c>
    </row>
    <row r="76" spans="1:5" ht="25.5">
      <c r="A76" s="37" t="s">
        <v>55</v>
      </c>
      <c r="E76" s="38" t="s">
        <v>1363</v>
      </c>
    </row>
    <row r="77" spans="1:5" ht="280.5">
      <c r="A77" t="s">
        <v>57</v>
      </c>
      <c r="E77" s="36" t="s">
        <v>1146</v>
      </c>
    </row>
    <row r="78" spans="1:16" ht="12.75">
      <c r="A78" s="25" t="s">
        <v>47</v>
      </c>
      <c s="29" t="s">
        <v>170</v>
      </c>
      <c s="29" t="s">
        <v>234</v>
      </c>
      <c s="25" t="s">
        <v>49</v>
      </c>
      <c s="30" t="s">
        <v>235</v>
      </c>
      <c s="31" t="s">
        <v>133</v>
      </c>
      <c s="32">
        <v>107</v>
      </c>
      <c s="33">
        <v>0</v>
      </c>
      <c s="34">
        <f>ROUND(ROUND(H78,2)*ROUND(G78,3),2)</f>
      </c>
      <c s="31" t="s">
        <v>52</v>
      </c>
      <c r="O78">
        <f>(I78*21)/100</f>
      </c>
      <c t="s">
        <v>23</v>
      </c>
    </row>
    <row r="79" spans="1:5" ht="12.75">
      <c r="A79" s="35" t="s">
        <v>53</v>
      </c>
      <c r="E79" s="36" t="s">
        <v>49</v>
      </c>
    </row>
    <row r="80" spans="1:5" ht="63.75">
      <c r="A80" s="37" t="s">
        <v>55</v>
      </c>
      <c r="E80" s="38" t="s">
        <v>1364</v>
      </c>
    </row>
    <row r="81" spans="1:5" ht="293.25">
      <c r="A81" t="s">
        <v>57</v>
      </c>
      <c r="E81" s="36" t="s">
        <v>1148</v>
      </c>
    </row>
    <row r="82" spans="1:18" ht="12.75" customHeight="1">
      <c r="A82" s="6" t="s">
        <v>45</v>
      </c>
      <c s="6"/>
      <c s="41" t="s">
        <v>23</v>
      </c>
      <c s="6"/>
      <c s="27" t="s">
        <v>256</v>
      </c>
      <c s="6"/>
      <c s="6"/>
      <c s="6"/>
      <c s="42">
        <f>0+Q82</f>
      </c>
      <c s="6"/>
      <c r="O82">
        <f>0+R82</f>
      </c>
      <c r="Q82">
        <f>0+I83+I87+I91+I95+I99+I103+I107+I111+I115+I119</f>
      </c>
      <c>
        <f>0+O83+O87+O91+O95+O99+O103+O107+O111+O115+O119</f>
      </c>
    </row>
    <row r="83" spans="1:16" ht="12.75">
      <c r="A83" s="25" t="s">
        <v>47</v>
      </c>
      <c s="29" t="s">
        <v>176</v>
      </c>
      <c s="29" t="s">
        <v>1218</v>
      </c>
      <c s="25" t="s">
        <v>49</v>
      </c>
      <c s="30" t="s">
        <v>1219</v>
      </c>
      <c s="31" t="s">
        <v>163</v>
      </c>
      <c s="32">
        <v>19</v>
      </c>
      <c s="33">
        <v>0</v>
      </c>
      <c s="34">
        <f>ROUND(ROUND(H83,2)*ROUND(G83,3),2)</f>
      </c>
      <c s="31" t="s">
        <v>52</v>
      </c>
      <c r="O83">
        <f>(I83*21)/100</f>
      </c>
      <c t="s">
        <v>23</v>
      </c>
    </row>
    <row r="84" spans="1:5" ht="12.75">
      <c r="A84" s="35" t="s">
        <v>53</v>
      </c>
      <c r="E84" s="36" t="s">
        <v>49</v>
      </c>
    </row>
    <row r="85" spans="1:5" ht="12.75">
      <c r="A85" s="37" t="s">
        <v>55</v>
      </c>
      <c r="E85" s="38" t="s">
        <v>1365</v>
      </c>
    </row>
    <row r="86" spans="1:5" ht="165.75">
      <c r="A86" t="s">
        <v>57</v>
      </c>
      <c r="E86" s="36" t="s">
        <v>267</v>
      </c>
    </row>
    <row r="87" spans="1:16" ht="12.75">
      <c r="A87" s="25" t="s">
        <v>47</v>
      </c>
      <c s="29" t="s">
        <v>182</v>
      </c>
      <c s="29" t="s">
        <v>1150</v>
      </c>
      <c s="25" t="s">
        <v>49</v>
      </c>
      <c s="30" t="s">
        <v>1151</v>
      </c>
      <c s="31" t="s">
        <v>95</v>
      </c>
      <c s="32">
        <v>10.424</v>
      </c>
      <c s="33">
        <v>0</v>
      </c>
      <c s="34">
        <f>ROUND(ROUND(H87,2)*ROUND(G87,3),2)</f>
      </c>
      <c s="31" t="s">
        <v>52</v>
      </c>
      <c r="O87">
        <f>(I87*21)/100</f>
      </c>
      <c t="s">
        <v>23</v>
      </c>
    </row>
    <row r="88" spans="1:5" ht="12.75">
      <c r="A88" s="35" t="s">
        <v>53</v>
      </c>
      <c r="E88" s="36" t="s">
        <v>49</v>
      </c>
    </row>
    <row r="89" spans="1:5" ht="51">
      <c r="A89" s="37" t="s">
        <v>55</v>
      </c>
      <c r="E89" s="38" t="s">
        <v>1366</v>
      </c>
    </row>
    <row r="90" spans="1:5" ht="38.25">
      <c r="A90" t="s">
        <v>57</v>
      </c>
      <c r="E90" s="36" t="s">
        <v>1153</v>
      </c>
    </row>
    <row r="91" spans="1:16" ht="12.75">
      <c r="A91" s="25" t="s">
        <v>47</v>
      </c>
      <c s="29" t="s">
        <v>187</v>
      </c>
      <c s="29" t="s">
        <v>1154</v>
      </c>
      <c s="25" t="s">
        <v>49</v>
      </c>
      <c s="30" t="s">
        <v>1155</v>
      </c>
      <c s="31" t="s">
        <v>123</v>
      </c>
      <c s="32">
        <v>182.1</v>
      </c>
      <c s="33">
        <v>0</v>
      </c>
      <c s="34">
        <f>ROUND(ROUND(H91,2)*ROUND(G91,3),2)</f>
      </c>
      <c s="31" t="s">
        <v>52</v>
      </c>
      <c r="O91">
        <f>(I91*21)/100</f>
      </c>
      <c t="s">
        <v>23</v>
      </c>
    </row>
    <row r="92" spans="1:5" ht="12.75">
      <c r="A92" s="35" t="s">
        <v>53</v>
      </c>
      <c r="E92" s="36" t="s">
        <v>49</v>
      </c>
    </row>
    <row r="93" spans="1:5" ht="51">
      <c r="A93" s="37" t="s">
        <v>55</v>
      </c>
      <c r="E93" s="38" t="s">
        <v>1367</v>
      </c>
    </row>
    <row r="94" spans="1:5" ht="12.75">
      <c r="A94" t="s">
        <v>57</v>
      </c>
      <c r="E94" s="36" t="s">
        <v>1157</v>
      </c>
    </row>
    <row r="95" spans="1:16" ht="12.75">
      <c r="A95" s="25" t="s">
        <v>47</v>
      </c>
      <c s="29" t="s">
        <v>192</v>
      </c>
      <c s="29" t="s">
        <v>1158</v>
      </c>
      <c s="25" t="s">
        <v>49</v>
      </c>
      <c s="30" t="s">
        <v>1159</v>
      </c>
      <c s="31" t="s">
        <v>163</v>
      </c>
      <c s="32">
        <v>212</v>
      </c>
      <c s="33">
        <v>0</v>
      </c>
      <c s="34">
        <f>ROUND(ROUND(H95,2)*ROUND(G95,3),2)</f>
      </c>
      <c s="31" t="s">
        <v>52</v>
      </c>
      <c r="O95">
        <f>(I95*21)/100</f>
      </c>
      <c t="s">
        <v>23</v>
      </c>
    </row>
    <row r="96" spans="1:5" ht="12.75">
      <c r="A96" s="35" t="s">
        <v>53</v>
      </c>
      <c r="E96" s="36" t="s">
        <v>49</v>
      </c>
    </row>
    <row r="97" spans="1:5" ht="102">
      <c r="A97" s="37" t="s">
        <v>55</v>
      </c>
      <c r="E97" s="38" t="s">
        <v>1368</v>
      </c>
    </row>
    <row r="98" spans="1:5" ht="51">
      <c r="A98" t="s">
        <v>57</v>
      </c>
      <c r="E98" s="36" t="s">
        <v>1162</v>
      </c>
    </row>
    <row r="99" spans="1:16" ht="12.75">
      <c r="A99" s="25" t="s">
        <v>47</v>
      </c>
      <c s="29" t="s">
        <v>197</v>
      </c>
      <c s="29" t="s">
        <v>1224</v>
      </c>
      <c s="25" t="s">
        <v>49</v>
      </c>
      <c s="30" t="s">
        <v>1225</v>
      </c>
      <c s="31" t="s">
        <v>133</v>
      </c>
      <c s="32">
        <v>18</v>
      </c>
      <c s="33">
        <v>0</v>
      </c>
      <c s="34">
        <f>ROUND(ROUND(H99,2)*ROUND(G99,3),2)</f>
      </c>
      <c s="31" t="s">
        <v>52</v>
      </c>
      <c r="O99">
        <f>(I99*21)/100</f>
      </c>
      <c t="s">
        <v>23</v>
      </c>
    </row>
    <row r="100" spans="1:5" ht="12.75">
      <c r="A100" s="35" t="s">
        <v>53</v>
      </c>
      <c r="E100" s="36" t="s">
        <v>49</v>
      </c>
    </row>
    <row r="101" spans="1:5" ht="12.75">
      <c r="A101" s="37" t="s">
        <v>55</v>
      </c>
      <c r="E101" s="38" t="s">
        <v>1369</v>
      </c>
    </row>
    <row r="102" spans="1:5" ht="25.5">
      <c r="A102" t="s">
        <v>57</v>
      </c>
      <c r="E102" s="36" t="s">
        <v>1227</v>
      </c>
    </row>
    <row r="103" spans="1:16" ht="25.5">
      <c r="A103" s="25" t="s">
        <v>47</v>
      </c>
      <c s="29" t="s">
        <v>203</v>
      </c>
      <c s="29" t="s">
        <v>1163</v>
      </c>
      <c s="25" t="s">
        <v>49</v>
      </c>
      <c s="30" t="s">
        <v>1164</v>
      </c>
      <c s="31" t="s">
        <v>163</v>
      </c>
      <c s="32">
        <v>212</v>
      </c>
      <c s="33">
        <v>0</v>
      </c>
      <c s="34">
        <f>ROUND(ROUND(H103,2)*ROUND(G103,3),2)</f>
      </c>
      <c s="31" t="s">
        <v>52</v>
      </c>
      <c r="O103">
        <f>(I103*21)/100</f>
      </c>
      <c t="s">
        <v>23</v>
      </c>
    </row>
    <row r="104" spans="1:5" ht="12.75">
      <c r="A104" s="35" t="s">
        <v>53</v>
      </c>
      <c r="E104" s="36" t="s">
        <v>49</v>
      </c>
    </row>
    <row r="105" spans="1:5" ht="102">
      <c r="A105" s="37" t="s">
        <v>55</v>
      </c>
      <c r="E105" s="38" t="s">
        <v>1370</v>
      </c>
    </row>
    <row r="106" spans="1:5" ht="63.75">
      <c r="A106" t="s">
        <v>57</v>
      </c>
      <c r="E106" s="36" t="s">
        <v>1165</v>
      </c>
    </row>
    <row r="107" spans="1:16" ht="25.5">
      <c r="A107" s="25" t="s">
        <v>47</v>
      </c>
      <c s="29" t="s">
        <v>208</v>
      </c>
      <c s="29" t="s">
        <v>1166</v>
      </c>
      <c s="25" t="s">
        <v>49</v>
      </c>
      <c s="30" t="s">
        <v>1167</v>
      </c>
      <c s="31" t="s">
        <v>163</v>
      </c>
      <c s="32">
        <v>288.5</v>
      </c>
      <c s="33">
        <v>0</v>
      </c>
      <c s="34">
        <f>ROUND(ROUND(H107,2)*ROUND(G107,3),2)</f>
      </c>
      <c s="31" t="s">
        <v>52</v>
      </c>
      <c r="O107">
        <f>(I107*21)/100</f>
      </c>
      <c t="s">
        <v>23</v>
      </c>
    </row>
    <row r="108" spans="1:5" ht="12.75">
      <c r="A108" s="35" t="s">
        <v>53</v>
      </c>
      <c r="E108" s="36" t="s">
        <v>49</v>
      </c>
    </row>
    <row r="109" spans="1:5" ht="51">
      <c r="A109" s="37" t="s">
        <v>55</v>
      </c>
      <c r="E109" s="38" t="s">
        <v>1371</v>
      </c>
    </row>
    <row r="110" spans="1:5" ht="63.75">
      <c r="A110" t="s">
        <v>57</v>
      </c>
      <c r="E110" s="36" t="s">
        <v>1165</v>
      </c>
    </row>
    <row r="111" spans="1:16" ht="12.75">
      <c r="A111" s="25" t="s">
        <v>47</v>
      </c>
      <c s="29" t="s">
        <v>212</v>
      </c>
      <c s="29" t="s">
        <v>283</v>
      </c>
      <c s="25" t="s">
        <v>49</v>
      </c>
      <c s="30" t="s">
        <v>284</v>
      </c>
      <c s="31" t="s">
        <v>133</v>
      </c>
      <c s="32">
        <v>19.95</v>
      </c>
      <c s="33">
        <v>0</v>
      </c>
      <c s="34">
        <f>ROUND(ROUND(H111,2)*ROUND(G111,3),2)</f>
      </c>
      <c s="31" t="s">
        <v>52</v>
      </c>
      <c r="O111">
        <f>(I111*21)/100</f>
      </c>
      <c t="s">
        <v>23</v>
      </c>
    </row>
    <row r="112" spans="1:5" ht="12.75">
      <c r="A112" s="35" t="s">
        <v>53</v>
      </c>
      <c r="E112" s="36" t="s">
        <v>49</v>
      </c>
    </row>
    <row r="113" spans="1:5" ht="63.75">
      <c r="A113" s="37" t="s">
        <v>55</v>
      </c>
      <c r="E113" s="38" t="s">
        <v>1372</v>
      </c>
    </row>
    <row r="114" spans="1:5" ht="369.75">
      <c r="A114" t="s">
        <v>57</v>
      </c>
      <c r="E114" s="36" t="s">
        <v>277</v>
      </c>
    </row>
    <row r="115" spans="1:16" ht="12.75">
      <c r="A115" s="25" t="s">
        <v>47</v>
      </c>
      <c s="29" t="s">
        <v>218</v>
      </c>
      <c s="29" t="s">
        <v>287</v>
      </c>
      <c s="25" t="s">
        <v>49</v>
      </c>
      <c s="30" t="s">
        <v>288</v>
      </c>
      <c s="31" t="s">
        <v>95</v>
      </c>
      <c s="32">
        <v>3</v>
      </c>
      <c s="33">
        <v>0</v>
      </c>
      <c s="34">
        <f>ROUND(ROUND(H115,2)*ROUND(G115,3),2)</f>
      </c>
      <c s="31" t="s">
        <v>52</v>
      </c>
      <c r="O115">
        <f>(I115*21)/100</f>
      </c>
      <c t="s">
        <v>23</v>
      </c>
    </row>
    <row r="116" spans="1:5" ht="12.75">
      <c r="A116" s="35" t="s">
        <v>53</v>
      </c>
      <c r="E116" s="36" t="s">
        <v>49</v>
      </c>
    </row>
    <row r="117" spans="1:5" ht="25.5">
      <c r="A117" s="37" t="s">
        <v>55</v>
      </c>
      <c r="E117" s="38" t="s">
        <v>1373</v>
      </c>
    </row>
    <row r="118" spans="1:5" ht="267.75">
      <c r="A118" t="s">
        <v>57</v>
      </c>
      <c r="E118" s="36" t="s">
        <v>290</v>
      </c>
    </row>
    <row r="119" spans="1:16" ht="12.75">
      <c r="A119" s="25" t="s">
        <v>47</v>
      </c>
      <c s="29" t="s">
        <v>222</v>
      </c>
      <c s="29" t="s">
        <v>1232</v>
      </c>
      <c s="25" t="s">
        <v>49</v>
      </c>
      <c s="30" t="s">
        <v>1233</v>
      </c>
      <c s="31" t="s">
        <v>123</v>
      </c>
      <c s="32">
        <v>47.5</v>
      </c>
      <c s="33">
        <v>0</v>
      </c>
      <c s="34">
        <f>ROUND(ROUND(H119,2)*ROUND(G119,3),2)</f>
      </c>
      <c s="31" t="s">
        <v>52</v>
      </c>
      <c r="O119">
        <f>(I119*21)/100</f>
      </c>
      <c t="s">
        <v>23</v>
      </c>
    </row>
    <row r="120" spans="1:5" ht="12.75">
      <c r="A120" s="35" t="s">
        <v>53</v>
      </c>
      <c r="E120" s="36" t="s">
        <v>49</v>
      </c>
    </row>
    <row r="121" spans="1:5" ht="25.5">
      <c r="A121" s="37" t="s">
        <v>55</v>
      </c>
      <c r="E121" s="38" t="s">
        <v>1374</v>
      </c>
    </row>
    <row r="122" spans="1:5" ht="102">
      <c r="A122" t="s">
        <v>57</v>
      </c>
      <c r="E122" s="36" t="s">
        <v>1236</v>
      </c>
    </row>
    <row r="123" spans="1:18" ht="12.75" customHeight="1">
      <c r="A123" s="6" t="s">
        <v>45</v>
      </c>
      <c s="6"/>
      <c s="41" t="s">
        <v>22</v>
      </c>
      <c s="6"/>
      <c s="27" t="s">
        <v>291</v>
      </c>
      <c s="6"/>
      <c s="6"/>
      <c s="6"/>
      <c s="42">
        <f>0+Q123</f>
      </c>
      <c s="6"/>
      <c r="O123">
        <f>0+R123</f>
      </c>
      <c r="Q123">
        <f>0+I124+I128+I132+I136</f>
      </c>
      <c>
        <f>0+O124+O128+O132+O136</f>
      </c>
    </row>
    <row r="124" spans="1:16" ht="12.75">
      <c r="A124" s="25" t="s">
        <v>47</v>
      </c>
      <c s="29" t="s">
        <v>227</v>
      </c>
      <c s="29" t="s">
        <v>293</v>
      </c>
      <c s="25" t="s">
        <v>49</v>
      </c>
      <c s="30" t="s">
        <v>294</v>
      </c>
      <c s="31" t="s">
        <v>133</v>
      </c>
      <c s="32">
        <v>4.37</v>
      </c>
      <c s="33">
        <v>0</v>
      </c>
      <c s="34">
        <f>ROUND(ROUND(H124,2)*ROUND(G124,3),2)</f>
      </c>
      <c s="31" t="s">
        <v>52</v>
      </c>
      <c r="O124">
        <f>(I124*21)/100</f>
      </c>
      <c t="s">
        <v>23</v>
      </c>
    </row>
    <row r="125" spans="1:5" ht="12.75">
      <c r="A125" s="35" t="s">
        <v>53</v>
      </c>
      <c r="E125" s="36" t="s">
        <v>49</v>
      </c>
    </row>
    <row r="126" spans="1:5" ht="51">
      <c r="A126" s="37" t="s">
        <v>55</v>
      </c>
      <c r="E126" s="38" t="s">
        <v>1375</v>
      </c>
    </row>
    <row r="127" spans="1:5" ht="382.5">
      <c r="A127" t="s">
        <v>57</v>
      </c>
      <c r="E127" s="36" t="s">
        <v>296</v>
      </c>
    </row>
    <row r="128" spans="1:16" ht="12.75">
      <c r="A128" s="25" t="s">
        <v>47</v>
      </c>
      <c s="29" t="s">
        <v>233</v>
      </c>
      <c s="29" t="s">
        <v>298</v>
      </c>
      <c s="25" t="s">
        <v>49</v>
      </c>
      <c s="30" t="s">
        <v>299</v>
      </c>
      <c s="31" t="s">
        <v>95</v>
      </c>
      <c s="32">
        <v>0.506</v>
      </c>
      <c s="33">
        <v>0</v>
      </c>
      <c s="34">
        <f>ROUND(ROUND(H128,2)*ROUND(G128,3),2)</f>
      </c>
      <c s="31" t="s">
        <v>52</v>
      </c>
      <c r="O128">
        <f>(I128*21)/100</f>
      </c>
      <c t="s">
        <v>23</v>
      </c>
    </row>
    <row r="129" spans="1:5" ht="12.75">
      <c r="A129" s="35" t="s">
        <v>53</v>
      </c>
      <c r="E129" s="36" t="s">
        <v>49</v>
      </c>
    </row>
    <row r="130" spans="1:5" ht="25.5">
      <c r="A130" s="37" t="s">
        <v>55</v>
      </c>
      <c r="E130" s="38" t="s">
        <v>1376</v>
      </c>
    </row>
    <row r="131" spans="1:5" ht="242.25">
      <c r="A131" t="s">
        <v>57</v>
      </c>
      <c r="E131" s="36" t="s">
        <v>301</v>
      </c>
    </row>
    <row r="132" spans="1:16" ht="12.75">
      <c r="A132" s="25" t="s">
        <v>47</v>
      </c>
      <c s="29" t="s">
        <v>238</v>
      </c>
      <c s="29" t="s">
        <v>313</v>
      </c>
      <c s="25" t="s">
        <v>49</v>
      </c>
      <c s="30" t="s">
        <v>314</v>
      </c>
      <c s="31" t="s">
        <v>133</v>
      </c>
      <c s="32">
        <v>26.5</v>
      </c>
      <c s="33">
        <v>0</v>
      </c>
      <c s="34">
        <f>ROUND(ROUND(H132,2)*ROUND(G132,3),2)</f>
      </c>
      <c s="31" t="s">
        <v>52</v>
      </c>
      <c r="O132">
        <f>(I132*21)/100</f>
      </c>
      <c t="s">
        <v>23</v>
      </c>
    </row>
    <row r="133" spans="1:5" ht="12.75">
      <c r="A133" s="35" t="s">
        <v>53</v>
      </c>
      <c r="E133" s="36" t="s">
        <v>49</v>
      </c>
    </row>
    <row r="134" spans="1:5" ht="63.75">
      <c r="A134" s="37" t="s">
        <v>55</v>
      </c>
      <c r="E134" s="38" t="s">
        <v>1377</v>
      </c>
    </row>
    <row r="135" spans="1:5" ht="369.75">
      <c r="A135" t="s">
        <v>57</v>
      </c>
      <c r="E135" s="36" t="s">
        <v>316</v>
      </c>
    </row>
    <row r="136" spans="1:16" ht="12.75">
      <c r="A136" s="25" t="s">
        <v>47</v>
      </c>
      <c s="29" t="s">
        <v>244</v>
      </c>
      <c s="29" t="s">
        <v>318</v>
      </c>
      <c s="25" t="s">
        <v>49</v>
      </c>
      <c s="30" t="s">
        <v>319</v>
      </c>
      <c s="31" t="s">
        <v>95</v>
      </c>
      <c s="32">
        <v>3.18</v>
      </c>
      <c s="33">
        <v>0</v>
      </c>
      <c s="34">
        <f>ROUND(ROUND(H136,2)*ROUND(G136,3),2)</f>
      </c>
      <c s="31" t="s">
        <v>52</v>
      </c>
      <c r="O136">
        <f>(I136*21)/100</f>
      </c>
      <c t="s">
        <v>23</v>
      </c>
    </row>
    <row r="137" spans="1:5" ht="12.75">
      <c r="A137" s="35" t="s">
        <v>53</v>
      </c>
      <c r="E137" s="36" t="s">
        <v>49</v>
      </c>
    </row>
    <row r="138" spans="1:5" ht="25.5">
      <c r="A138" s="37" t="s">
        <v>55</v>
      </c>
      <c r="E138" s="38" t="s">
        <v>1378</v>
      </c>
    </row>
    <row r="139" spans="1:5" ht="267.75">
      <c r="A139" t="s">
        <v>57</v>
      </c>
      <c r="E139" s="36" t="s">
        <v>290</v>
      </c>
    </row>
    <row r="140" spans="1:18" ht="12.75" customHeight="1">
      <c r="A140" s="6" t="s">
        <v>45</v>
      </c>
      <c s="6"/>
      <c s="41" t="s">
        <v>33</v>
      </c>
      <c s="6"/>
      <c s="27" t="s">
        <v>321</v>
      </c>
      <c s="6"/>
      <c s="6"/>
      <c s="6"/>
      <c s="42">
        <f>0+Q140</f>
      </c>
      <c s="6"/>
      <c r="O140">
        <f>0+R140</f>
      </c>
      <c r="Q140">
        <f>0+I141+I145+I149+I153+I157</f>
      </c>
      <c>
        <f>0+O141+O145+O149+O153+O157</f>
      </c>
    </row>
    <row r="141" spans="1:16" ht="12.75">
      <c r="A141" s="25" t="s">
        <v>47</v>
      </c>
      <c s="29" t="s">
        <v>251</v>
      </c>
      <c s="29" t="s">
        <v>323</v>
      </c>
      <c s="25" t="s">
        <v>49</v>
      </c>
      <c s="30" t="s">
        <v>324</v>
      </c>
      <c s="31" t="s">
        <v>133</v>
      </c>
      <c s="32">
        <v>17.915</v>
      </c>
      <c s="33">
        <v>0</v>
      </c>
      <c s="34">
        <f>ROUND(ROUND(H141,2)*ROUND(G141,3),2)</f>
      </c>
      <c s="31" t="s">
        <v>52</v>
      </c>
      <c r="O141">
        <f>(I141*21)/100</f>
      </c>
      <c t="s">
        <v>23</v>
      </c>
    </row>
    <row r="142" spans="1:5" ht="12.75">
      <c r="A142" s="35" t="s">
        <v>53</v>
      </c>
      <c r="E142" s="36" t="s">
        <v>49</v>
      </c>
    </row>
    <row r="143" spans="1:5" ht="114.75">
      <c r="A143" s="37" t="s">
        <v>55</v>
      </c>
      <c r="E143" s="38" t="s">
        <v>1379</v>
      </c>
    </row>
    <row r="144" spans="1:5" ht="369.75">
      <c r="A144" t="s">
        <v>57</v>
      </c>
      <c r="E144" s="36" t="s">
        <v>316</v>
      </c>
    </row>
    <row r="145" spans="1:16" ht="12.75">
      <c r="A145" s="25" t="s">
        <v>47</v>
      </c>
      <c s="29" t="s">
        <v>257</v>
      </c>
      <c s="29" t="s">
        <v>1250</v>
      </c>
      <c s="25" t="s">
        <v>49</v>
      </c>
      <c s="30" t="s">
        <v>1251</v>
      </c>
      <c s="31" t="s">
        <v>133</v>
      </c>
      <c s="32">
        <v>1.71</v>
      </c>
      <c s="33">
        <v>0</v>
      </c>
      <c s="34">
        <f>ROUND(ROUND(H145,2)*ROUND(G145,3),2)</f>
      </c>
      <c s="31" t="s">
        <v>52</v>
      </c>
      <c r="O145">
        <f>(I145*21)/100</f>
      </c>
      <c t="s">
        <v>23</v>
      </c>
    </row>
    <row r="146" spans="1:5" ht="12.75">
      <c r="A146" s="35" t="s">
        <v>53</v>
      </c>
      <c r="E146" s="36" t="s">
        <v>49</v>
      </c>
    </row>
    <row r="147" spans="1:5" ht="12.75">
      <c r="A147" s="37" t="s">
        <v>55</v>
      </c>
      <c r="E147" s="38" t="s">
        <v>1380</v>
      </c>
    </row>
    <row r="148" spans="1:5" ht="25.5">
      <c r="A148" t="s">
        <v>57</v>
      </c>
      <c r="E148" s="36" t="s">
        <v>1253</v>
      </c>
    </row>
    <row r="149" spans="1:16" ht="12.75">
      <c r="A149" s="25" t="s">
        <v>47</v>
      </c>
      <c s="29" t="s">
        <v>262</v>
      </c>
      <c s="29" t="s">
        <v>333</v>
      </c>
      <c s="25" t="s">
        <v>49</v>
      </c>
      <c s="30" t="s">
        <v>334</v>
      </c>
      <c s="31" t="s">
        <v>133</v>
      </c>
      <c s="32">
        <v>4.05</v>
      </c>
      <c s="33">
        <v>0</v>
      </c>
      <c s="34">
        <f>ROUND(ROUND(H149,2)*ROUND(G149,3),2)</f>
      </c>
      <c s="31" t="s">
        <v>52</v>
      </c>
      <c r="O149">
        <f>(I149*21)/100</f>
      </c>
      <c t="s">
        <v>23</v>
      </c>
    </row>
    <row r="150" spans="1:5" ht="12.75">
      <c r="A150" s="35" t="s">
        <v>53</v>
      </c>
      <c r="E150" s="36" t="s">
        <v>603</v>
      </c>
    </row>
    <row r="151" spans="1:5" ht="12.75">
      <c r="A151" s="37" t="s">
        <v>55</v>
      </c>
      <c r="E151" s="38" t="s">
        <v>1361</v>
      </c>
    </row>
    <row r="152" spans="1:5" ht="293.25">
      <c r="A152" t="s">
        <v>57</v>
      </c>
      <c r="E152" s="36" t="s">
        <v>337</v>
      </c>
    </row>
    <row r="153" spans="1:16" ht="12.75">
      <c r="A153" s="25" t="s">
        <v>47</v>
      </c>
      <c s="29" t="s">
        <v>268</v>
      </c>
      <c s="29" t="s">
        <v>339</v>
      </c>
      <c s="25" t="s">
        <v>49</v>
      </c>
      <c s="30" t="s">
        <v>340</v>
      </c>
      <c s="31" t="s">
        <v>133</v>
      </c>
      <c s="32">
        <v>17.5</v>
      </c>
      <c s="33">
        <v>0</v>
      </c>
      <c s="34">
        <f>ROUND(ROUND(H153,2)*ROUND(G153,3),2)</f>
      </c>
      <c s="31" t="s">
        <v>52</v>
      </c>
      <c r="O153">
        <f>(I153*21)/100</f>
      </c>
      <c t="s">
        <v>23</v>
      </c>
    </row>
    <row r="154" spans="1:5" ht="12.75">
      <c r="A154" s="35" t="s">
        <v>53</v>
      </c>
      <c r="E154" s="36" t="s">
        <v>124</v>
      </c>
    </row>
    <row r="155" spans="1:5" ht="12.75">
      <c r="A155" s="37" t="s">
        <v>55</v>
      </c>
      <c r="E155" s="38" t="s">
        <v>1381</v>
      </c>
    </row>
    <row r="156" spans="1:5" ht="51">
      <c r="A156" t="s">
        <v>57</v>
      </c>
      <c r="E156" s="36" t="s">
        <v>342</v>
      </c>
    </row>
    <row r="157" spans="1:16" ht="12.75">
      <c r="A157" s="25" t="s">
        <v>47</v>
      </c>
      <c s="29" t="s">
        <v>273</v>
      </c>
      <c s="29" t="s">
        <v>344</v>
      </c>
      <c s="25" t="s">
        <v>49</v>
      </c>
      <c s="30" t="s">
        <v>345</v>
      </c>
      <c s="31" t="s">
        <v>133</v>
      </c>
      <c s="32">
        <v>0</v>
      </c>
      <c s="33">
        <v>0</v>
      </c>
      <c s="34">
        <f>ROUND(ROUND(H157,2)*ROUND(G157,3),2)</f>
      </c>
      <c s="31" t="s">
        <v>52</v>
      </c>
      <c r="O157">
        <f>(I157*21)/100</f>
      </c>
      <c t="s">
        <v>23</v>
      </c>
    </row>
    <row r="158" spans="1:5" ht="12.75">
      <c r="A158" s="35" t="s">
        <v>53</v>
      </c>
      <c r="E158" s="36" t="s">
        <v>124</v>
      </c>
    </row>
    <row r="159" spans="1:5" ht="12.75">
      <c r="A159" s="37" t="s">
        <v>55</v>
      </c>
      <c r="E159" s="38" t="s">
        <v>1382</v>
      </c>
    </row>
    <row r="160" spans="1:5" ht="102">
      <c r="A160" t="s">
        <v>57</v>
      </c>
      <c r="E160" s="36" t="s">
        <v>1383</v>
      </c>
    </row>
    <row r="161" spans="1:18" ht="12.75" customHeight="1">
      <c r="A161" s="6" t="s">
        <v>45</v>
      </c>
      <c s="6"/>
      <c s="41" t="s">
        <v>80</v>
      </c>
      <c s="6"/>
      <c s="27" t="s">
        <v>396</v>
      </c>
      <c s="6"/>
      <c s="6"/>
      <c s="6"/>
      <c s="42">
        <f>0+Q161</f>
      </c>
      <c s="6"/>
      <c r="O161">
        <f>0+R161</f>
      </c>
      <c r="Q161">
        <f>0+I162+I166+I170+I174+I178</f>
      </c>
      <c>
        <f>0+O162+O166+O170+O174+O178</f>
      </c>
    </row>
    <row r="162" spans="1:16" ht="25.5">
      <c r="A162" s="25" t="s">
        <v>47</v>
      </c>
      <c s="29" t="s">
        <v>278</v>
      </c>
      <c s="29" t="s">
        <v>398</v>
      </c>
      <c s="25" t="s">
        <v>49</v>
      </c>
      <c s="30" t="s">
        <v>399</v>
      </c>
      <c s="31" t="s">
        <v>123</v>
      </c>
      <c s="32">
        <v>49.607</v>
      </c>
      <c s="33">
        <v>0</v>
      </c>
      <c s="34">
        <f>ROUND(ROUND(H162,2)*ROUND(G162,3),2)</f>
      </c>
      <c s="31" t="s">
        <v>52</v>
      </c>
      <c r="O162">
        <f>(I162*21)/100</f>
      </c>
      <c t="s">
        <v>23</v>
      </c>
    </row>
    <row r="163" spans="1:5" ht="12.75">
      <c r="A163" s="35" t="s">
        <v>53</v>
      </c>
      <c r="E163" s="36" t="s">
        <v>124</v>
      </c>
    </row>
    <row r="164" spans="1:5" ht="76.5">
      <c r="A164" s="37" t="s">
        <v>55</v>
      </c>
      <c r="E164" s="38" t="s">
        <v>1384</v>
      </c>
    </row>
    <row r="165" spans="1:5" ht="191.25">
      <c r="A165" t="s">
        <v>57</v>
      </c>
      <c r="E165" s="36" t="s">
        <v>401</v>
      </c>
    </row>
    <row r="166" spans="1:16" ht="12.75">
      <c r="A166" s="25" t="s">
        <v>47</v>
      </c>
      <c s="29" t="s">
        <v>282</v>
      </c>
      <c s="29" t="s">
        <v>403</v>
      </c>
      <c s="25" t="s">
        <v>49</v>
      </c>
      <c s="30" t="s">
        <v>404</v>
      </c>
      <c s="31" t="s">
        <v>123</v>
      </c>
      <c s="32">
        <v>28.5</v>
      </c>
      <c s="33">
        <v>0</v>
      </c>
      <c s="34">
        <f>ROUND(ROUND(H166,2)*ROUND(G166,3),2)</f>
      </c>
      <c s="31" t="s">
        <v>52</v>
      </c>
      <c r="O166">
        <f>(I166*21)/100</f>
      </c>
      <c t="s">
        <v>23</v>
      </c>
    </row>
    <row r="167" spans="1:5" ht="12.75">
      <c r="A167" s="35" t="s">
        <v>53</v>
      </c>
      <c r="E167" s="36" t="s">
        <v>124</v>
      </c>
    </row>
    <row r="168" spans="1:5" ht="12.75">
      <c r="A168" s="37" t="s">
        <v>55</v>
      </c>
      <c r="E168" s="38" t="s">
        <v>1385</v>
      </c>
    </row>
    <row r="169" spans="1:5" ht="38.25">
      <c r="A169" t="s">
        <v>57</v>
      </c>
      <c r="E169" s="36" t="s">
        <v>406</v>
      </c>
    </row>
    <row r="170" spans="1:16" ht="12.75">
      <c r="A170" s="25" t="s">
        <v>47</v>
      </c>
      <c s="29" t="s">
        <v>286</v>
      </c>
      <c s="29" t="s">
        <v>408</v>
      </c>
      <c s="25" t="s">
        <v>49</v>
      </c>
      <c s="30" t="s">
        <v>409</v>
      </c>
      <c s="31" t="s">
        <v>123</v>
      </c>
      <c s="32">
        <v>32.76</v>
      </c>
      <c s="33">
        <v>0</v>
      </c>
      <c s="34">
        <f>ROUND(ROUND(H170,2)*ROUND(G170,3),2)</f>
      </c>
      <c s="31" t="s">
        <v>52</v>
      </c>
      <c r="O170">
        <f>(I170*21)/100</f>
      </c>
      <c t="s">
        <v>23</v>
      </c>
    </row>
    <row r="171" spans="1:5" ht="12.75">
      <c r="A171" s="35" t="s">
        <v>53</v>
      </c>
      <c r="E171" s="36" t="s">
        <v>124</v>
      </c>
    </row>
    <row r="172" spans="1:5" ht="12.75">
      <c r="A172" s="37" t="s">
        <v>55</v>
      </c>
      <c r="E172" s="38" t="s">
        <v>1386</v>
      </c>
    </row>
    <row r="173" spans="1:5" ht="51">
      <c r="A173" t="s">
        <v>57</v>
      </c>
      <c r="E173" s="36" t="s">
        <v>411</v>
      </c>
    </row>
    <row r="174" spans="1:16" ht="12.75">
      <c r="A174" s="25" t="s">
        <v>47</v>
      </c>
      <c s="29" t="s">
        <v>292</v>
      </c>
      <c s="29" t="s">
        <v>413</v>
      </c>
      <c s="25" t="s">
        <v>49</v>
      </c>
      <c s="30" t="s">
        <v>414</v>
      </c>
      <c s="31" t="s">
        <v>123</v>
      </c>
      <c s="32">
        <v>9.5</v>
      </c>
      <c s="33">
        <v>0</v>
      </c>
      <c s="34">
        <f>ROUND(ROUND(H174,2)*ROUND(G174,3),2)</f>
      </c>
      <c s="31" t="s">
        <v>52</v>
      </c>
      <c r="O174">
        <f>(I174*21)/100</f>
      </c>
      <c t="s">
        <v>23</v>
      </c>
    </row>
    <row r="175" spans="1:5" ht="12.75">
      <c r="A175" s="35" t="s">
        <v>53</v>
      </c>
      <c r="E175" s="36" t="s">
        <v>49</v>
      </c>
    </row>
    <row r="176" spans="1:5" ht="12.75">
      <c r="A176" s="37" t="s">
        <v>55</v>
      </c>
      <c r="E176" s="38" t="s">
        <v>1387</v>
      </c>
    </row>
    <row r="177" spans="1:5" ht="51">
      <c r="A177" t="s">
        <v>57</v>
      </c>
      <c r="E177" s="36" t="s">
        <v>411</v>
      </c>
    </row>
    <row r="178" spans="1:16" ht="12.75">
      <c r="A178" s="25" t="s">
        <v>47</v>
      </c>
      <c s="29" t="s">
        <v>297</v>
      </c>
      <c s="29" t="s">
        <v>417</v>
      </c>
      <c s="25" t="s">
        <v>49</v>
      </c>
      <c s="30" t="s">
        <v>418</v>
      </c>
      <c s="31" t="s">
        <v>123</v>
      </c>
      <c s="32">
        <v>1.9</v>
      </c>
      <c s="33">
        <v>0</v>
      </c>
      <c s="34">
        <f>ROUND(ROUND(H178,2)*ROUND(G178,3),2)</f>
      </c>
      <c s="31" t="s">
        <v>52</v>
      </c>
      <c r="O178">
        <f>(I178*21)/100</f>
      </c>
      <c t="s">
        <v>23</v>
      </c>
    </row>
    <row r="179" spans="1:5" ht="12.75">
      <c r="A179" s="35" t="s">
        <v>53</v>
      </c>
      <c r="E179" s="36" t="s">
        <v>49</v>
      </c>
    </row>
    <row r="180" spans="1:5" ht="25.5">
      <c r="A180" s="37" t="s">
        <v>55</v>
      </c>
      <c r="E180" s="38" t="s">
        <v>1388</v>
      </c>
    </row>
    <row r="181" spans="1:5" ht="51">
      <c r="A181" t="s">
        <v>57</v>
      </c>
      <c r="E181" s="36" t="s">
        <v>411</v>
      </c>
    </row>
    <row r="182" spans="1:18" ht="12.75" customHeight="1">
      <c r="A182" s="6" t="s">
        <v>45</v>
      </c>
      <c s="6"/>
      <c s="41" t="s">
        <v>85</v>
      </c>
      <c s="6"/>
      <c s="27" t="s">
        <v>420</v>
      </c>
      <c s="6"/>
      <c s="6"/>
      <c s="6"/>
      <c s="42">
        <f>0+Q182</f>
      </c>
      <c s="6"/>
      <c r="O182">
        <f>0+R182</f>
      </c>
      <c r="Q182">
        <f>0+I183</f>
      </c>
      <c>
        <f>0+O183</f>
      </c>
    </row>
    <row r="183" spans="1:16" ht="12.75">
      <c r="A183" s="25" t="s">
        <v>47</v>
      </c>
      <c s="29" t="s">
        <v>302</v>
      </c>
      <c s="29" t="s">
        <v>1261</v>
      </c>
      <c s="25" t="s">
        <v>49</v>
      </c>
      <c s="30" t="s">
        <v>1262</v>
      </c>
      <c s="31" t="s">
        <v>163</v>
      </c>
      <c s="32">
        <v>1.6</v>
      </c>
      <c s="33">
        <v>0</v>
      </c>
      <c s="34">
        <f>ROUND(ROUND(H183,2)*ROUND(G183,3),2)</f>
      </c>
      <c s="31" t="s">
        <v>52</v>
      </c>
      <c r="O183">
        <f>(I183*21)/100</f>
      </c>
      <c t="s">
        <v>23</v>
      </c>
    </row>
    <row r="184" spans="1:5" ht="12.75">
      <c r="A184" s="35" t="s">
        <v>53</v>
      </c>
      <c r="E184" s="36" t="s">
        <v>49</v>
      </c>
    </row>
    <row r="185" spans="1:5" ht="25.5">
      <c r="A185" s="37" t="s">
        <v>55</v>
      </c>
      <c r="E185" s="38" t="s">
        <v>1389</v>
      </c>
    </row>
    <row r="186" spans="1:5" ht="255">
      <c r="A186" t="s">
        <v>57</v>
      </c>
      <c r="E186" s="36" t="s">
        <v>1264</v>
      </c>
    </row>
    <row r="187" spans="1:18" ht="12.75" customHeight="1">
      <c r="A187" s="6" t="s">
        <v>45</v>
      </c>
      <c s="6"/>
      <c s="41" t="s">
        <v>40</v>
      </c>
      <c s="6"/>
      <c s="27" t="s">
        <v>477</v>
      </c>
      <c s="6"/>
      <c s="6"/>
      <c s="6"/>
      <c s="42">
        <f>0+Q187</f>
      </c>
      <c s="6"/>
      <c r="O187">
        <f>0+R187</f>
      </c>
      <c r="Q187">
        <f>0+I188+I192+I196+I200+I204+I208+I212+I216+I220+I224+I228</f>
      </c>
      <c>
        <f>0+O188+O192+O196+O200+O204+O208+O212+O216+O220+O224+O228</f>
      </c>
    </row>
    <row r="188" spans="1:16" ht="12.75">
      <c r="A188" s="25" t="s">
        <v>47</v>
      </c>
      <c s="29" t="s">
        <v>307</v>
      </c>
      <c s="29" t="s">
        <v>484</v>
      </c>
      <c s="25" t="s">
        <v>49</v>
      </c>
      <c s="30" t="s">
        <v>485</v>
      </c>
      <c s="31" t="s">
        <v>163</v>
      </c>
      <c s="32">
        <v>19</v>
      </c>
      <c s="33">
        <v>0</v>
      </c>
      <c s="34">
        <f>ROUND(ROUND(H188,2)*ROUND(G188,3),2)</f>
      </c>
      <c s="31" t="s">
        <v>52</v>
      </c>
      <c r="O188">
        <f>(I188*21)/100</f>
      </c>
      <c t="s">
        <v>23</v>
      </c>
    </row>
    <row r="189" spans="1:5" ht="12.75">
      <c r="A189" s="35" t="s">
        <v>53</v>
      </c>
      <c r="E189" s="36" t="s">
        <v>49</v>
      </c>
    </row>
    <row r="190" spans="1:5" ht="12.75">
      <c r="A190" s="37" t="s">
        <v>55</v>
      </c>
      <c r="E190" s="38" t="s">
        <v>1390</v>
      </c>
    </row>
    <row r="191" spans="1:5" ht="63.75">
      <c r="A191" t="s">
        <v>57</v>
      </c>
      <c r="E191" s="36" t="s">
        <v>487</v>
      </c>
    </row>
    <row r="192" spans="1:16" ht="12.75">
      <c r="A192" s="25" t="s">
        <v>47</v>
      </c>
      <c s="29" t="s">
        <v>312</v>
      </c>
      <c s="29" t="s">
        <v>1176</v>
      </c>
      <c s="25" t="s">
        <v>49</v>
      </c>
      <c s="30" t="s">
        <v>1177</v>
      </c>
      <c s="31" t="s">
        <v>163</v>
      </c>
      <c s="32">
        <v>30</v>
      </c>
      <c s="33">
        <v>0</v>
      </c>
      <c s="34">
        <f>ROUND(ROUND(H192,2)*ROUND(G192,3),2)</f>
      </c>
      <c s="31" t="s">
        <v>52</v>
      </c>
      <c r="O192">
        <f>(I192*21)/100</f>
      </c>
      <c t="s">
        <v>23</v>
      </c>
    </row>
    <row r="193" spans="1:5" ht="12.75">
      <c r="A193" s="35" t="s">
        <v>53</v>
      </c>
      <c r="E193" s="36" t="s">
        <v>49</v>
      </c>
    </row>
    <row r="194" spans="1:5" ht="12.75">
      <c r="A194" s="37" t="s">
        <v>55</v>
      </c>
      <c r="E194" s="38" t="s">
        <v>839</v>
      </c>
    </row>
    <row r="195" spans="1:5" ht="76.5">
      <c r="A195" t="s">
        <v>57</v>
      </c>
      <c r="E195" s="36" t="s">
        <v>1179</v>
      </c>
    </row>
    <row r="196" spans="1:16" ht="12.75">
      <c r="A196" s="25" t="s">
        <v>47</v>
      </c>
      <c s="29" t="s">
        <v>317</v>
      </c>
      <c s="29" t="s">
        <v>1180</v>
      </c>
      <c s="25" t="s">
        <v>49</v>
      </c>
      <c s="30" t="s">
        <v>1181</v>
      </c>
      <c s="31" t="s">
        <v>163</v>
      </c>
      <c s="32">
        <v>30</v>
      </c>
      <c s="33">
        <v>0</v>
      </c>
      <c s="34">
        <f>ROUND(ROUND(H196,2)*ROUND(G196,3),2)</f>
      </c>
      <c s="31" t="s">
        <v>52</v>
      </c>
      <c r="O196">
        <f>(I196*21)/100</f>
      </c>
      <c t="s">
        <v>23</v>
      </c>
    </row>
    <row r="197" spans="1:5" ht="12.75">
      <c r="A197" s="35" t="s">
        <v>53</v>
      </c>
      <c r="E197" s="36" t="s">
        <v>49</v>
      </c>
    </row>
    <row r="198" spans="1:5" ht="12.75">
      <c r="A198" s="37" t="s">
        <v>55</v>
      </c>
      <c r="E198" s="38" t="s">
        <v>1391</v>
      </c>
    </row>
    <row r="199" spans="1:5" ht="38.25">
      <c r="A199" t="s">
        <v>57</v>
      </c>
      <c r="E199" s="36" t="s">
        <v>1017</v>
      </c>
    </row>
    <row r="200" spans="1:16" ht="12.75">
      <c r="A200" s="25" t="s">
        <v>47</v>
      </c>
      <c s="29" t="s">
        <v>322</v>
      </c>
      <c s="29" t="s">
        <v>1183</v>
      </c>
      <c s="25" t="s">
        <v>49</v>
      </c>
      <c s="30" t="s">
        <v>1184</v>
      </c>
      <c s="31" t="s">
        <v>1185</v>
      </c>
      <c s="32">
        <v>930</v>
      </c>
      <c s="33">
        <v>0</v>
      </c>
      <c s="34">
        <f>ROUND(ROUND(H200,2)*ROUND(G200,3),2)</f>
      </c>
      <c s="31" t="s">
        <v>52</v>
      </c>
      <c r="O200">
        <f>(I200*21)/100</f>
      </c>
      <c t="s">
        <v>23</v>
      </c>
    </row>
    <row r="201" spans="1:5" ht="12.75">
      <c r="A201" s="35" t="s">
        <v>53</v>
      </c>
      <c r="E201" s="36" t="s">
        <v>49</v>
      </c>
    </row>
    <row r="202" spans="1:5" ht="25.5">
      <c r="A202" s="37" t="s">
        <v>55</v>
      </c>
      <c r="E202" s="38" t="s">
        <v>1392</v>
      </c>
    </row>
    <row r="203" spans="1:5" ht="25.5">
      <c r="A203" t="s">
        <v>57</v>
      </c>
      <c r="E203" s="36" t="s">
        <v>1187</v>
      </c>
    </row>
    <row r="204" spans="1:16" ht="12.75">
      <c r="A204" s="25" t="s">
        <v>47</v>
      </c>
      <c s="29" t="s">
        <v>326</v>
      </c>
      <c s="29" t="s">
        <v>571</v>
      </c>
      <c s="25" t="s">
        <v>49</v>
      </c>
      <c s="30" t="s">
        <v>572</v>
      </c>
      <c s="31" t="s">
        <v>163</v>
      </c>
      <c s="32">
        <v>23</v>
      </c>
      <c s="33">
        <v>0</v>
      </c>
      <c s="34">
        <f>ROUND(ROUND(H204,2)*ROUND(G204,3),2)</f>
      </c>
      <c s="31" t="s">
        <v>52</v>
      </c>
      <c r="O204">
        <f>(I204*21)/100</f>
      </c>
      <c t="s">
        <v>23</v>
      </c>
    </row>
    <row r="205" spans="1:5" ht="12.75">
      <c r="A205" s="35" t="s">
        <v>53</v>
      </c>
      <c r="E205" s="36" t="s">
        <v>49</v>
      </c>
    </row>
    <row r="206" spans="1:5" ht="12.75">
      <c r="A206" s="37" t="s">
        <v>55</v>
      </c>
      <c r="E206" s="38" t="s">
        <v>1393</v>
      </c>
    </row>
    <row r="207" spans="1:5" ht="25.5">
      <c r="A207" t="s">
        <v>57</v>
      </c>
      <c r="E207" s="36" t="s">
        <v>574</v>
      </c>
    </row>
    <row r="208" spans="1:16" ht="12.75">
      <c r="A208" s="25" t="s">
        <v>47</v>
      </c>
      <c s="29" t="s">
        <v>332</v>
      </c>
      <c s="29" t="s">
        <v>1190</v>
      </c>
      <c s="25" t="s">
        <v>49</v>
      </c>
      <c s="30" t="s">
        <v>1191</v>
      </c>
      <c s="31" t="s">
        <v>77</v>
      </c>
      <c s="32">
        <v>64</v>
      </c>
      <c s="33">
        <v>0</v>
      </c>
      <c s="34">
        <f>ROUND(ROUND(H208,2)*ROUND(G208,3),2)</f>
      </c>
      <c s="31" t="s">
        <v>52</v>
      </c>
      <c r="O208">
        <f>(I208*21)/100</f>
      </c>
      <c t="s">
        <v>23</v>
      </c>
    </row>
    <row r="209" spans="1:5" ht="25.5">
      <c r="A209" s="35" t="s">
        <v>53</v>
      </c>
      <c r="E209" s="36" t="s">
        <v>502</v>
      </c>
    </row>
    <row r="210" spans="1:5" ht="12.75">
      <c r="A210" s="37" t="s">
        <v>55</v>
      </c>
      <c r="E210" s="38" t="s">
        <v>1394</v>
      </c>
    </row>
    <row r="211" spans="1:5" ht="25.5">
      <c r="A211" t="s">
        <v>57</v>
      </c>
      <c r="E211" s="36" t="s">
        <v>1193</v>
      </c>
    </row>
    <row r="212" spans="1:16" ht="12.75">
      <c r="A212" s="25" t="s">
        <v>47</v>
      </c>
      <c s="29" t="s">
        <v>338</v>
      </c>
      <c s="29" t="s">
        <v>1272</v>
      </c>
      <c s="25" t="s">
        <v>49</v>
      </c>
      <c s="30" t="s">
        <v>1273</v>
      </c>
      <c s="31" t="s">
        <v>123</v>
      </c>
      <c s="32">
        <v>3.63</v>
      </c>
      <c s="33">
        <v>0</v>
      </c>
      <c s="34">
        <f>ROUND(ROUND(H212,2)*ROUND(G212,3),2)</f>
      </c>
      <c s="31" t="s">
        <v>52</v>
      </c>
      <c r="O212">
        <f>(I212*21)/100</f>
      </c>
      <c t="s">
        <v>23</v>
      </c>
    </row>
    <row r="213" spans="1:5" ht="12.75">
      <c r="A213" s="35" t="s">
        <v>53</v>
      </c>
      <c r="E213" s="36" t="s">
        <v>335</v>
      </c>
    </row>
    <row r="214" spans="1:5" ht="12.75">
      <c r="A214" s="37" t="s">
        <v>55</v>
      </c>
      <c r="E214" s="38" t="s">
        <v>1395</v>
      </c>
    </row>
    <row r="215" spans="1:5" ht="25.5">
      <c r="A215" t="s">
        <v>57</v>
      </c>
      <c r="E215" s="36" t="s">
        <v>1275</v>
      </c>
    </row>
    <row r="216" spans="1:16" ht="12.75">
      <c r="A216" s="25" t="s">
        <v>47</v>
      </c>
      <c s="29" t="s">
        <v>343</v>
      </c>
      <c s="29" t="s">
        <v>1276</v>
      </c>
      <c s="25" t="s">
        <v>49</v>
      </c>
      <c s="30" t="s">
        <v>1277</v>
      </c>
      <c s="31" t="s">
        <v>163</v>
      </c>
      <c s="32">
        <v>19</v>
      </c>
      <c s="33">
        <v>0</v>
      </c>
      <c s="34">
        <f>ROUND(ROUND(H216,2)*ROUND(G216,3),2)</f>
      </c>
      <c s="31" t="s">
        <v>52</v>
      </c>
      <c r="O216">
        <f>(I216*21)/100</f>
      </c>
      <c t="s">
        <v>23</v>
      </c>
    </row>
    <row r="217" spans="1:5" ht="12.75">
      <c r="A217" s="35" t="s">
        <v>53</v>
      </c>
      <c r="E217" s="36" t="s">
        <v>49</v>
      </c>
    </row>
    <row r="218" spans="1:5" ht="25.5">
      <c r="A218" s="37" t="s">
        <v>55</v>
      </c>
      <c r="E218" s="38" t="s">
        <v>1396</v>
      </c>
    </row>
    <row r="219" spans="1:5" ht="38.25">
      <c r="A219" t="s">
        <v>57</v>
      </c>
      <c r="E219" s="36" t="s">
        <v>579</v>
      </c>
    </row>
    <row r="220" spans="1:16" ht="12.75">
      <c r="A220" s="25" t="s">
        <v>47</v>
      </c>
      <c s="29" t="s">
        <v>348</v>
      </c>
      <c s="29" t="s">
        <v>1279</v>
      </c>
      <c s="25" t="s">
        <v>49</v>
      </c>
      <c s="30" t="s">
        <v>1280</v>
      </c>
      <c s="31" t="s">
        <v>163</v>
      </c>
      <c s="32">
        <v>10.5</v>
      </c>
      <c s="33">
        <v>0</v>
      </c>
      <c s="34">
        <f>ROUND(ROUND(H220,2)*ROUND(G220,3),2)</f>
      </c>
      <c s="31" t="s">
        <v>52</v>
      </c>
      <c r="O220">
        <f>(I220*21)/100</f>
      </c>
      <c t="s">
        <v>23</v>
      </c>
    </row>
    <row r="221" spans="1:5" ht="12.75">
      <c r="A221" s="35" t="s">
        <v>53</v>
      </c>
      <c r="E221" s="36" t="s">
        <v>603</v>
      </c>
    </row>
    <row r="222" spans="1:5" ht="12.75">
      <c r="A222" s="37" t="s">
        <v>55</v>
      </c>
      <c r="E222" s="38" t="s">
        <v>1397</v>
      </c>
    </row>
    <row r="223" spans="1:5" ht="25.5">
      <c r="A223" t="s">
        <v>57</v>
      </c>
      <c r="E223" s="36" t="s">
        <v>1275</v>
      </c>
    </row>
    <row r="224" spans="1:16" ht="12.75">
      <c r="A224" s="25" t="s">
        <v>47</v>
      </c>
      <c s="29" t="s">
        <v>354</v>
      </c>
      <c s="29" t="s">
        <v>1282</v>
      </c>
      <c s="25" t="s">
        <v>49</v>
      </c>
      <c s="30" t="s">
        <v>1283</v>
      </c>
      <c s="31" t="s">
        <v>163</v>
      </c>
      <c s="32">
        <v>10.5</v>
      </c>
      <c s="33">
        <v>0</v>
      </c>
      <c s="34">
        <f>ROUND(ROUND(H224,2)*ROUND(G224,3),2)</f>
      </c>
      <c s="31" t="s">
        <v>52</v>
      </c>
      <c r="O224">
        <f>(I224*21)/100</f>
      </c>
      <c t="s">
        <v>23</v>
      </c>
    </row>
    <row r="225" spans="1:5" ht="12.75">
      <c r="A225" s="35" t="s">
        <v>53</v>
      </c>
      <c r="E225" s="36" t="s">
        <v>603</v>
      </c>
    </row>
    <row r="226" spans="1:5" ht="12.75">
      <c r="A226" s="37" t="s">
        <v>55</v>
      </c>
      <c r="E226" s="38" t="s">
        <v>1398</v>
      </c>
    </row>
    <row r="227" spans="1:5" ht="38.25">
      <c r="A227" t="s">
        <v>57</v>
      </c>
      <c r="E227" s="36" t="s">
        <v>579</v>
      </c>
    </row>
    <row r="228" spans="1:16" ht="12.75">
      <c r="A228" s="25" t="s">
        <v>47</v>
      </c>
      <c s="29" t="s">
        <v>359</v>
      </c>
      <c s="29" t="s">
        <v>618</v>
      </c>
      <c s="25" t="s">
        <v>49</v>
      </c>
      <c s="30" t="s">
        <v>619</v>
      </c>
      <c s="31" t="s">
        <v>133</v>
      </c>
      <c s="32">
        <v>63.75</v>
      </c>
      <c s="33">
        <v>0</v>
      </c>
      <c s="34">
        <f>ROUND(ROUND(H228,2)*ROUND(G228,3),2)</f>
      </c>
      <c s="31" t="s">
        <v>52</v>
      </c>
      <c r="O228">
        <f>(I228*21)/100</f>
      </c>
      <c t="s">
        <v>23</v>
      </c>
    </row>
    <row r="229" spans="1:5" ht="12.75">
      <c r="A229" s="35" t="s">
        <v>53</v>
      </c>
      <c r="E229" s="36" t="s">
        <v>241</v>
      </c>
    </row>
    <row r="230" spans="1:5" ht="12.75">
      <c r="A230" s="37" t="s">
        <v>55</v>
      </c>
      <c r="E230" s="38" t="s">
        <v>1399</v>
      </c>
    </row>
    <row r="231" spans="1:5" ht="102">
      <c r="A231" t="s">
        <v>57</v>
      </c>
      <c r="E231" s="36" t="s">
        <v>967</v>
      </c>
    </row>
  </sheetData>
  <sheetProtection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0+O8+O29+O54+O63+O68+O77+O82+O95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1400</v>
      </c>
      <c s="39">
        <f>0+I8+I29+I54+I63+I68+I77+I82+I95</f>
      </c>
      <c s="10"/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1400</v>
      </c>
      <c s="6"/>
      <c s="18" t="s">
        <v>1401</v>
      </c>
      <c s="6"/>
      <c s="6"/>
      <c s="19"/>
      <c s="19"/>
      <c s="6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27</v>
      </c>
      <c s="19"/>
      <c s="27" t="s">
        <v>46</v>
      </c>
      <c s="19"/>
      <c s="19"/>
      <c s="19"/>
      <c s="28">
        <f>0+Q8</f>
      </c>
      <c s="19"/>
      <c r="O8">
        <f>0+R8</f>
      </c>
      <c r="Q8">
        <f>0+I9+I13+I17+I21+I25</f>
      </c>
      <c>
        <f>0+O9+O13+O17+O21+O25</f>
      </c>
    </row>
    <row r="9" spans="1:16" ht="12.75">
      <c r="A9" s="25" t="s">
        <v>47</v>
      </c>
      <c s="29" t="s">
        <v>29</v>
      </c>
      <c s="29" t="s">
        <v>92</v>
      </c>
      <c s="25" t="s">
        <v>49</v>
      </c>
      <c s="30" t="s">
        <v>94</v>
      </c>
      <c s="31" t="s">
        <v>95</v>
      </c>
      <c s="32">
        <v>320.834</v>
      </c>
      <c s="33">
        <v>0</v>
      </c>
      <c s="34">
        <f>ROUND(ROUND(H9,2)*ROUND(G9,3),2)</f>
      </c>
      <c s="31" t="s">
        <v>52</v>
      </c>
      <c r="O9">
        <f>(I9*21)/100</f>
      </c>
      <c t="s">
        <v>23</v>
      </c>
    </row>
    <row r="10" spans="1:5" ht="25.5">
      <c r="A10" s="35" t="s">
        <v>53</v>
      </c>
      <c r="E10" s="36" t="s">
        <v>96</v>
      </c>
    </row>
    <row r="11" spans="1:5" ht="63.75">
      <c r="A11" s="37" t="s">
        <v>55</v>
      </c>
      <c r="E11" s="38" t="s">
        <v>1402</v>
      </c>
    </row>
    <row r="12" spans="1:5" ht="25.5">
      <c r="A12" t="s">
        <v>57</v>
      </c>
      <c r="E12" s="36" t="s">
        <v>98</v>
      </c>
    </row>
    <row r="13" spans="1:16" ht="12.75">
      <c r="A13" s="25" t="s">
        <v>47</v>
      </c>
      <c s="29" t="s">
        <v>23</v>
      </c>
      <c s="29" t="s">
        <v>106</v>
      </c>
      <c s="25" t="s">
        <v>49</v>
      </c>
      <c s="30" t="s">
        <v>107</v>
      </c>
      <c s="31" t="s">
        <v>51</v>
      </c>
      <c s="32">
        <v>1</v>
      </c>
      <c s="33">
        <v>0</v>
      </c>
      <c s="34">
        <f>ROUND(ROUND(H13,2)*ROUND(G13,3),2)</f>
      </c>
      <c s="31" t="s">
        <v>52</v>
      </c>
      <c r="O13">
        <f>(I13*21)/100</f>
      </c>
      <c t="s">
        <v>23</v>
      </c>
    </row>
    <row r="14" spans="1:5" ht="89.25">
      <c r="A14" s="35" t="s">
        <v>53</v>
      </c>
      <c r="E14" s="36" t="s">
        <v>977</v>
      </c>
    </row>
    <row r="15" spans="1:5" ht="12.75">
      <c r="A15" s="37" t="s">
        <v>55</v>
      </c>
      <c r="E15" s="38" t="s">
        <v>49</v>
      </c>
    </row>
    <row r="16" spans="1:5" ht="12.75">
      <c r="A16" t="s">
        <v>57</v>
      </c>
      <c r="E16" s="36" t="s">
        <v>109</v>
      </c>
    </row>
    <row r="17" spans="1:16" ht="12.75">
      <c r="A17" s="25" t="s">
        <v>47</v>
      </c>
      <c s="29" t="s">
        <v>22</v>
      </c>
      <c s="29" t="s">
        <v>110</v>
      </c>
      <c s="25" t="s">
        <v>49</v>
      </c>
      <c s="30" t="s">
        <v>111</v>
      </c>
      <c s="31" t="s">
        <v>51</v>
      </c>
      <c s="32">
        <v>1</v>
      </c>
      <c s="33">
        <v>0</v>
      </c>
      <c s="34">
        <f>ROUND(ROUND(H17,2)*ROUND(G17,3),2)</f>
      </c>
      <c s="31" t="s">
        <v>52</v>
      </c>
      <c r="O17">
        <f>(I17*21)/100</f>
      </c>
      <c t="s">
        <v>23</v>
      </c>
    </row>
    <row r="18" spans="1:5" ht="25.5">
      <c r="A18" s="35" t="s">
        <v>53</v>
      </c>
      <c r="E18" s="36" t="s">
        <v>1403</v>
      </c>
    </row>
    <row r="19" spans="1:5" ht="12.75">
      <c r="A19" s="37" t="s">
        <v>55</v>
      </c>
      <c r="E19" s="38" t="s">
        <v>49</v>
      </c>
    </row>
    <row r="20" spans="1:5" ht="12.75">
      <c r="A20" t="s">
        <v>57</v>
      </c>
      <c r="E20" s="36" t="s">
        <v>62</v>
      </c>
    </row>
    <row r="21" spans="1:16" ht="12.75">
      <c r="A21" s="25" t="s">
        <v>47</v>
      </c>
      <c s="29" t="s">
        <v>33</v>
      </c>
      <c s="29" t="s">
        <v>113</v>
      </c>
      <c s="25" t="s">
        <v>49</v>
      </c>
      <c s="30" t="s">
        <v>114</v>
      </c>
      <c s="31" t="s">
        <v>51</v>
      </c>
      <c s="32">
        <v>1</v>
      </c>
      <c s="33">
        <v>0</v>
      </c>
      <c s="34">
        <f>ROUND(ROUND(H21,2)*ROUND(G21,3),2)</f>
      </c>
      <c s="31" t="s">
        <v>52</v>
      </c>
      <c r="O21">
        <f>(I21*21)/100</f>
      </c>
      <c t="s">
        <v>23</v>
      </c>
    </row>
    <row r="22" spans="1:5" ht="25.5">
      <c r="A22" s="35" t="s">
        <v>53</v>
      </c>
      <c r="E22" s="36" t="s">
        <v>1404</v>
      </c>
    </row>
    <row r="23" spans="1:5" ht="12.75">
      <c r="A23" s="37" t="s">
        <v>55</v>
      </c>
      <c r="E23" s="38" t="s">
        <v>49</v>
      </c>
    </row>
    <row r="24" spans="1:5" ht="12.75">
      <c r="A24" t="s">
        <v>57</v>
      </c>
      <c r="E24" s="36" t="s">
        <v>62</v>
      </c>
    </row>
    <row r="25" spans="1:16" ht="12.75">
      <c r="A25" s="25" t="s">
        <v>47</v>
      </c>
      <c s="29" t="s">
        <v>35</v>
      </c>
      <c s="29" t="s">
        <v>116</v>
      </c>
      <c s="25" t="s">
        <v>49</v>
      </c>
      <c s="30" t="s">
        <v>117</v>
      </c>
      <c s="31" t="s">
        <v>51</v>
      </c>
      <c s="32">
        <v>1</v>
      </c>
      <c s="33">
        <v>0</v>
      </c>
      <c s="34">
        <f>ROUND(ROUND(H25,2)*ROUND(G25,3),2)</f>
      </c>
      <c s="31" t="s">
        <v>52</v>
      </c>
      <c r="O25">
        <f>(I25*21)/100</f>
      </c>
      <c t="s">
        <v>23</v>
      </c>
    </row>
    <row r="26" spans="1:5" ht="25.5">
      <c r="A26" s="35" t="s">
        <v>53</v>
      </c>
      <c r="E26" s="36" t="s">
        <v>1405</v>
      </c>
    </row>
    <row r="27" spans="1:5" ht="12.75">
      <c r="A27" s="37" t="s">
        <v>55</v>
      </c>
      <c r="E27" s="38" t="s">
        <v>49</v>
      </c>
    </row>
    <row r="28" spans="1:5" ht="63.75">
      <c r="A28" t="s">
        <v>57</v>
      </c>
      <c r="E28" s="36" t="s">
        <v>119</v>
      </c>
    </row>
    <row r="29" spans="1:18" ht="12.75" customHeight="1">
      <c r="A29" s="6" t="s">
        <v>45</v>
      </c>
      <c s="6"/>
      <c s="41" t="s">
        <v>29</v>
      </c>
      <c s="6"/>
      <c s="27" t="s">
        <v>120</v>
      </c>
      <c s="6"/>
      <c s="6"/>
      <c s="6"/>
      <c s="42">
        <f>0+Q29</f>
      </c>
      <c s="6"/>
      <c r="O29">
        <f>0+R29</f>
      </c>
      <c r="Q29">
        <f>0+I30+I34+I38+I42+I46+I50</f>
      </c>
      <c>
        <f>0+O30+O34+O38+O42+O46+O50</f>
      </c>
    </row>
    <row r="30" spans="1:16" ht="12.75">
      <c r="A30" s="25" t="s">
        <v>47</v>
      </c>
      <c s="29" t="s">
        <v>37</v>
      </c>
      <c s="29" t="s">
        <v>891</v>
      </c>
      <c s="25" t="s">
        <v>49</v>
      </c>
      <c s="30" t="s">
        <v>892</v>
      </c>
      <c s="31" t="s">
        <v>123</v>
      </c>
      <c s="32">
        <v>98.4</v>
      </c>
      <c s="33">
        <v>0</v>
      </c>
      <c s="34">
        <f>ROUND(ROUND(H30,2)*ROUND(G30,3),2)</f>
      </c>
      <c s="31" t="s">
        <v>52</v>
      </c>
      <c r="O30">
        <f>(I30*21)/100</f>
      </c>
      <c t="s">
        <v>23</v>
      </c>
    </row>
    <row r="31" spans="1:5" ht="25.5">
      <c r="A31" s="35" t="s">
        <v>53</v>
      </c>
      <c r="E31" s="36" t="s">
        <v>134</v>
      </c>
    </row>
    <row r="32" spans="1:5" ht="12.75">
      <c r="A32" s="37" t="s">
        <v>55</v>
      </c>
      <c r="E32" s="38" t="s">
        <v>1406</v>
      </c>
    </row>
    <row r="33" spans="1:5" ht="12.75">
      <c r="A33" t="s">
        <v>57</v>
      </c>
      <c r="E33" s="36" t="s">
        <v>894</v>
      </c>
    </row>
    <row r="34" spans="1:16" ht="12.75">
      <c r="A34" s="25" t="s">
        <v>47</v>
      </c>
      <c s="29" t="s">
        <v>80</v>
      </c>
      <c s="29" t="s">
        <v>198</v>
      </c>
      <c s="25" t="s">
        <v>49</v>
      </c>
      <c s="30" t="s">
        <v>199</v>
      </c>
      <c s="31" t="s">
        <v>133</v>
      </c>
      <c s="32">
        <v>154.1</v>
      </c>
      <c s="33">
        <v>0</v>
      </c>
      <c s="34">
        <f>ROUND(ROUND(H34,2)*ROUND(G34,3),2)</f>
      </c>
      <c s="31" t="s">
        <v>52</v>
      </c>
      <c r="O34">
        <f>(I34*21)/100</f>
      </c>
      <c t="s">
        <v>23</v>
      </c>
    </row>
    <row r="35" spans="1:5" ht="12.75">
      <c r="A35" s="35" t="s">
        <v>53</v>
      </c>
      <c r="E35" s="36" t="s">
        <v>215</v>
      </c>
    </row>
    <row r="36" spans="1:5" ht="12.75">
      <c r="A36" s="37" t="s">
        <v>55</v>
      </c>
      <c r="E36" s="38" t="s">
        <v>1407</v>
      </c>
    </row>
    <row r="37" spans="1:5" ht="318.75">
      <c r="A37" t="s">
        <v>57</v>
      </c>
      <c r="E37" s="36" t="s">
        <v>202</v>
      </c>
    </row>
    <row r="38" spans="1:16" ht="12.75">
      <c r="A38" s="25" t="s">
        <v>47</v>
      </c>
      <c s="29" t="s">
        <v>85</v>
      </c>
      <c s="29" t="s">
        <v>223</v>
      </c>
      <c s="25" t="s">
        <v>49</v>
      </c>
      <c s="30" t="s">
        <v>224</v>
      </c>
      <c s="31" t="s">
        <v>133</v>
      </c>
      <c s="32">
        <v>154.1</v>
      </c>
      <c s="33">
        <v>0</v>
      </c>
      <c s="34">
        <f>ROUND(ROUND(H38,2)*ROUND(G38,3),2)</f>
      </c>
      <c s="31" t="s">
        <v>52</v>
      </c>
      <c r="O38">
        <f>(I38*21)/100</f>
      </c>
      <c t="s">
        <v>23</v>
      </c>
    </row>
    <row r="39" spans="1:5" ht="12.75">
      <c r="A39" s="35" t="s">
        <v>53</v>
      </c>
      <c r="E39" s="36" t="s">
        <v>49</v>
      </c>
    </row>
    <row r="40" spans="1:5" ht="12.75">
      <c r="A40" s="37" t="s">
        <v>55</v>
      </c>
      <c r="E40" s="38" t="s">
        <v>1408</v>
      </c>
    </row>
    <row r="41" spans="1:5" ht="191.25">
      <c r="A41" t="s">
        <v>57</v>
      </c>
      <c r="E41" s="36" t="s">
        <v>904</v>
      </c>
    </row>
    <row r="42" spans="1:16" ht="12.75">
      <c r="A42" s="25" t="s">
        <v>47</v>
      </c>
      <c s="29" t="s">
        <v>40</v>
      </c>
      <c s="29" t="s">
        <v>234</v>
      </c>
      <c s="25" t="s">
        <v>49</v>
      </c>
      <c s="30" t="s">
        <v>235</v>
      </c>
      <c s="31" t="s">
        <v>133</v>
      </c>
      <c s="32">
        <v>64.9</v>
      </c>
      <c s="33">
        <v>0</v>
      </c>
      <c s="34">
        <f>ROUND(ROUND(H42,2)*ROUND(G42,3),2)</f>
      </c>
      <c s="31" t="s">
        <v>52</v>
      </c>
      <c r="O42">
        <f>(I42*21)/100</f>
      </c>
      <c t="s">
        <v>23</v>
      </c>
    </row>
    <row r="43" spans="1:5" ht="12.75">
      <c r="A43" s="35" t="s">
        <v>53</v>
      </c>
      <c r="E43" s="36" t="s">
        <v>49</v>
      </c>
    </row>
    <row r="44" spans="1:5" ht="25.5">
      <c r="A44" s="37" t="s">
        <v>55</v>
      </c>
      <c r="E44" s="38" t="s">
        <v>1409</v>
      </c>
    </row>
    <row r="45" spans="1:5" ht="293.25">
      <c r="A45" t="s">
        <v>57</v>
      </c>
      <c r="E45" s="36" t="s">
        <v>1148</v>
      </c>
    </row>
    <row r="46" spans="1:16" ht="12.75">
      <c r="A46" s="25" t="s">
        <v>47</v>
      </c>
      <c s="29" t="s">
        <v>42</v>
      </c>
      <c s="29" t="s">
        <v>915</v>
      </c>
      <c s="25" t="s">
        <v>246</v>
      </c>
      <c s="30" t="s">
        <v>916</v>
      </c>
      <c s="31" t="s">
        <v>123</v>
      </c>
      <c s="32">
        <v>41.4</v>
      </c>
      <c s="33">
        <v>0</v>
      </c>
      <c s="34">
        <f>ROUND(ROUND(H46,2)*ROUND(G46,3),2)</f>
      </c>
      <c s="31" t="s">
        <v>52</v>
      </c>
      <c r="O46">
        <f>(I46*21)/100</f>
      </c>
      <c t="s">
        <v>23</v>
      </c>
    </row>
    <row r="47" spans="1:5" ht="12.75">
      <c r="A47" s="35" t="s">
        <v>53</v>
      </c>
      <c r="E47" s="36" t="s">
        <v>254</v>
      </c>
    </row>
    <row r="48" spans="1:5" ht="25.5">
      <c r="A48" s="37" t="s">
        <v>55</v>
      </c>
      <c r="E48" s="38" t="s">
        <v>1410</v>
      </c>
    </row>
    <row r="49" spans="1:5" ht="38.25">
      <c r="A49" t="s">
        <v>57</v>
      </c>
      <c r="E49" s="36" t="s">
        <v>918</v>
      </c>
    </row>
    <row r="50" spans="1:16" ht="12.75">
      <c r="A50" s="25" t="s">
        <v>47</v>
      </c>
      <c s="29" t="s">
        <v>44</v>
      </c>
      <c s="29" t="s">
        <v>252</v>
      </c>
      <c s="25" t="s">
        <v>49</v>
      </c>
      <c s="30" t="s">
        <v>253</v>
      </c>
      <c s="31" t="s">
        <v>123</v>
      </c>
      <c s="32">
        <v>41.4</v>
      </c>
      <c s="33">
        <v>0</v>
      </c>
      <c s="34">
        <f>ROUND(ROUND(H50,2)*ROUND(G50,3),2)</f>
      </c>
      <c s="31" t="s">
        <v>52</v>
      </c>
      <c r="O50">
        <f>(I50*21)/100</f>
      </c>
      <c t="s">
        <v>23</v>
      </c>
    </row>
    <row r="51" spans="1:5" ht="12.75">
      <c r="A51" s="35" t="s">
        <v>53</v>
      </c>
      <c r="E51" s="36" t="s">
        <v>254</v>
      </c>
    </row>
    <row r="52" spans="1:5" ht="12.75">
      <c r="A52" s="37" t="s">
        <v>55</v>
      </c>
      <c r="E52" s="38" t="s">
        <v>1411</v>
      </c>
    </row>
    <row r="53" spans="1:5" ht="25.5">
      <c r="A53" t="s">
        <v>57</v>
      </c>
      <c r="E53" s="36" t="s">
        <v>255</v>
      </c>
    </row>
    <row r="54" spans="1:18" ht="12.75" customHeight="1">
      <c r="A54" s="6" t="s">
        <v>45</v>
      </c>
      <c s="6"/>
      <c s="41" t="s">
        <v>23</v>
      </c>
      <c s="6"/>
      <c s="27" t="s">
        <v>256</v>
      </c>
      <c s="6"/>
      <c s="6"/>
      <c s="6"/>
      <c s="42">
        <f>0+Q54</f>
      </c>
      <c s="6"/>
      <c r="O54">
        <f>0+R54</f>
      </c>
      <c r="Q54">
        <f>0+I55+I59</f>
      </c>
      <c>
        <f>0+O55+O59</f>
      </c>
    </row>
    <row r="55" spans="1:16" ht="12.75">
      <c r="A55" s="25" t="s">
        <v>47</v>
      </c>
      <c s="29" t="s">
        <v>140</v>
      </c>
      <c s="29" t="s">
        <v>258</v>
      </c>
      <c s="25" t="s">
        <v>49</v>
      </c>
      <c s="30" t="s">
        <v>259</v>
      </c>
      <c s="31" t="s">
        <v>123</v>
      </c>
      <c s="32">
        <v>42</v>
      </c>
      <c s="33">
        <v>0</v>
      </c>
      <c s="34">
        <f>ROUND(ROUND(H55,2)*ROUND(G55,3),2)</f>
      </c>
      <c s="31" t="s">
        <v>52</v>
      </c>
      <c r="O55">
        <f>(I55*21)/100</f>
      </c>
      <c t="s">
        <v>23</v>
      </c>
    </row>
    <row r="56" spans="1:5" ht="12.75">
      <c r="A56" s="35" t="s">
        <v>53</v>
      </c>
      <c r="E56" s="36" t="s">
        <v>49</v>
      </c>
    </row>
    <row r="57" spans="1:5" ht="38.25">
      <c r="A57" s="37" t="s">
        <v>55</v>
      </c>
      <c r="E57" s="38" t="s">
        <v>1412</v>
      </c>
    </row>
    <row r="58" spans="1:5" ht="25.5">
      <c r="A58" t="s">
        <v>57</v>
      </c>
      <c r="E58" s="36" t="s">
        <v>261</v>
      </c>
    </row>
    <row r="59" spans="1:16" ht="12.75">
      <c r="A59" s="25" t="s">
        <v>47</v>
      </c>
      <c s="29" t="s">
        <v>144</v>
      </c>
      <c s="29" t="s">
        <v>1218</v>
      </c>
      <c s="25" t="s">
        <v>49</v>
      </c>
      <c s="30" t="s">
        <v>1219</v>
      </c>
      <c s="31" t="s">
        <v>163</v>
      </c>
      <c s="32">
        <v>21</v>
      </c>
      <c s="33">
        <v>0</v>
      </c>
      <c s="34">
        <f>ROUND(ROUND(H59,2)*ROUND(G59,3),2)</f>
      </c>
      <c s="31" t="s">
        <v>52</v>
      </c>
      <c r="O59">
        <f>(I59*21)/100</f>
      </c>
      <c t="s">
        <v>23</v>
      </c>
    </row>
    <row r="60" spans="1:5" ht="12.75">
      <c r="A60" s="35" t="s">
        <v>53</v>
      </c>
      <c r="E60" s="36" t="s">
        <v>49</v>
      </c>
    </row>
    <row r="61" spans="1:5" ht="12.75">
      <c r="A61" s="37" t="s">
        <v>55</v>
      </c>
      <c r="E61" s="38" t="s">
        <v>1413</v>
      </c>
    </row>
    <row r="62" spans="1:5" ht="165.75">
      <c r="A62" t="s">
        <v>57</v>
      </c>
      <c r="E62" s="36" t="s">
        <v>267</v>
      </c>
    </row>
    <row r="63" spans="1:18" ht="12.75" customHeight="1">
      <c r="A63" s="6" t="s">
        <v>45</v>
      </c>
      <c s="6"/>
      <c s="41" t="s">
        <v>22</v>
      </c>
      <c s="6"/>
      <c s="27" t="s">
        <v>291</v>
      </c>
      <c s="6"/>
      <c s="6"/>
      <c s="6"/>
      <c s="42">
        <f>0+Q63</f>
      </c>
      <c s="6"/>
      <c r="O63">
        <f>0+R63</f>
      </c>
      <c r="Q63">
        <f>0+I64</f>
      </c>
      <c>
        <f>0+O64</f>
      </c>
    </row>
    <row r="64" spans="1:16" ht="25.5">
      <c r="A64" s="25" t="s">
        <v>47</v>
      </c>
      <c s="29" t="s">
        <v>150</v>
      </c>
      <c s="29" t="s">
        <v>736</v>
      </c>
      <c s="25" t="s">
        <v>49</v>
      </c>
      <c s="30" t="s">
        <v>737</v>
      </c>
      <c s="31" t="s">
        <v>133</v>
      </c>
      <c s="32">
        <v>52.5</v>
      </c>
      <c s="33">
        <v>0</v>
      </c>
      <c s="34">
        <f>ROUND(ROUND(H64,2)*ROUND(G64,3),2)</f>
      </c>
      <c s="31" t="s">
        <v>52</v>
      </c>
      <c r="O64">
        <f>(I64*21)/100</f>
      </c>
      <c t="s">
        <v>23</v>
      </c>
    </row>
    <row r="65" spans="1:5" ht="12.75">
      <c r="A65" s="35" t="s">
        <v>53</v>
      </c>
      <c r="E65" s="36" t="s">
        <v>49</v>
      </c>
    </row>
    <row r="66" spans="1:5" ht="38.25">
      <c r="A66" s="37" t="s">
        <v>55</v>
      </c>
      <c r="E66" s="38" t="s">
        <v>1414</v>
      </c>
    </row>
    <row r="67" spans="1:5" ht="25.5">
      <c r="A67" t="s">
        <v>57</v>
      </c>
      <c r="E67" s="36" t="s">
        <v>1170</v>
      </c>
    </row>
    <row r="68" spans="1:18" ht="12.75" customHeight="1">
      <c r="A68" s="6" t="s">
        <v>45</v>
      </c>
      <c s="6"/>
      <c s="41" t="s">
        <v>33</v>
      </c>
      <c s="6"/>
      <c s="27" t="s">
        <v>321</v>
      </c>
      <c s="6"/>
      <c s="6"/>
      <c s="6"/>
      <c s="42">
        <f>0+Q68</f>
      </c>
      <c s="6"/>
      <c r="O68">
        <f>0+R68</f>
      </c>
      <c r="Q68">
        <f>0+I69+I73</f>
      </c>
      <c>
        <f>0+O69+O73</f>
      </c>
    </row>
    <row r="69" spans="1:16" ht="12.75">
      <c r="A69" s="25" t="s">
        <v>47</v>
      </c>
      <c s="29" t="s">
        <v>155</v>
      </c>
      <c s="29" t="s">
        <v>327</v>
      </c>
      <c s="25" t="s">
        <v>49</v>
      </c>
      <c s="30" t="s">
        <v>328</v>
      </c>
      <c s="31" t="s">
        <v>133</v>
      </c>
      <c s="32">
        <v>10.56</v>
      </c>
      <c s="33">
        <v>0</v>
      </c>
      <c s="34">
        <f>ROUND(ROUND(H69,2)*ROUND(G69,3),2)</f>
      </c>
      <c s="31" t="s">
        <v>52</v>
      </c>
      <c r="O69">
        <f>(I69*21)/100</f>
      </c>
      <c t="s">
        <v>23</v>
      </c>
    </row>
    <row r="70" spans="1:5" ht="12.75">
      <c r="A70" s="35" t="s">
        <v>53</v>
      </c>
      <c r="E70" s="36" t="s">
        <v>49</v>
      </c>
    </row>
    <row r="71" spans="1:5" ht="25.5">
      <c r="A71" s="37" t="s">
        <v>55</v>
      </c>
      <c r="E71" s="38" t="s">
        <v>1415</v>
      </c>
    </row>
    <row r="72" spans="1:5" ht="38.25">
      <c r="A72" t="s">
        <v>57</v>
      </c>
      <c r="E72" s="36" t="s">
        <v>331</v>
      </c>
    </row>
    <row r="73" spans="1:16" ht="12.75">
      <c r="A73" s="25" t="s">
        <v>47</v>
      </c>
      <c s="29" t="s">
        <v>160</v>
      </c>
      <c s="29" t="s">
        <v>746</v>
      </c>
      <c s="25" t="s">
        <v>49</v>
      </c>
      <c s="30" t="s">
        <v>747</v>
      </c>
      <c s="31" t="s">
        <v>133</v>
      </c>
      <c s="32">
        <v>0.77</v>
      </c>
      <c s="33">
        <v>0</v>
      </c>
      <c s="34">
        <f>ROUND(ROUND(H73,2)*ROUND(G73,3),2)</f>
      </c>
      <c s="31" t="s">
        <v>52</v>
      </c>
      <c r="O73">
        <f>(I73*21)/100</f>
      </c>
      <c t="s">
        <v>23</v>
      </c>
    </row>
    <row r="74" spans="1:5" ht="12.75">
      <c r="A74" s="35" t="s">
        <v>53</v>
      </c>
      <c r="E74" s="36" t="s">
        <v>49</v>
      </c>
    </row>
    <row r="75" spans="1:5" ht="12.75">
      <c r="A75" s="37" t="s">
        <v>55</v>
      </c>
      <c r="E75" s="38" t="s">
        <v>1172</v>
      </c>
    </row>
    <row r="76" spans="1:5" ht="409.5">
      <c r="A76" t="s">
        <v>57</v>
      </c>
      <c r="E76" s="36" t="s">
        <v>1173</v>
      </c>
    </row>
    <row r="77" spans="1:18" ht="12.75" customHeight="1">
      <c r="A77" s="6" t="s">
        <v>45</v>
      </c>
      <c s="6"/>
      <c s="41" t="s">
        <v>80</v>
      </c>
      <c s="6"/>
      <c s="27" t="s">
        <v>396</v>
      </c>
      <c s="6"/>
      <c s="6"/>
      <c s="6"/>
      <c s="42">
        <f>0+Q77</f>
      </c>
      <c s="6"/>
      <c r="O77">
        <f>0+R77</f>
      </c>
      <c r="Q77">
        <f>0+I78</f>
      </c>
      <c>
        <f>0+O78</f>
      </c>
    </row>
    <row r="78" spans="1:16" ht="12.75">
      <c r="A78" s="25" t="s">
        <v>47</v>
      </c>
      <c s="29" t="s">
        <v>165</v>
      </c>
      <c s="29" t="s">
        <v>403</v>
      </c>
      <c s="25" t="s">
        <v>49</v>
      </c>
      <c s="30" t="s">
        <v>404</v>
      </c>
      <c s="31" t="s">
        <v>123</v>
      </c>
      <c s="32">
        <v>69</v>
      </c>
      <c s="33">
        <v>0</v>
      </c>
      <c s="34">
        <f>ROUND(ROUND(H78,2)*ROUND(G78,3),2)</f>
      </c>
      <c s="31" t="s">
        <v>52</v>
      </c>
      <c r="O78">
        <f>(I78*21)/100</f>
      </c>
      <c t="s">
        <v>23</v>
      </c>
    </row>
    <row r="79" spans="1:5" ht="12.75">
      <c r="A79" s="35" t="s">
        <v>53</v>
      </c>
      <c r="E79" s="36" t="s">
        <v>49</v>
      </c>
    </row>
    <row r="80" spans="1:5" ht="12.75">
      <c r="A80" s="37" t="s">
        <v>55</v>
      </c>
      <c r="E80" s="38" t="s">
        <v>1416</v>
      </c>
    </row>
    <row r="81" spans="1:5" ht="38.25">
      <c r="A81" t="s">
        <v>57</v>
      </c>
      <c r="E81" s="36" t="s">
        <v>406</v>
      </c>
    </row>
    <row r="82" spans="1:18" ht="12.75" customHeight="1">
      <c r="A82" s="6" t="s">
        <v>45</v>
      </c>
      <c s="6"/>
      <c s="41" t="s">
        <v>85</v>
      </c>
      <c s="6"/>
      <c s="27" t="s">
        <v>420</v>
      </c>
      <c s="6"/>
      <c s="6"/>
      <c s="6"/>
      <c s="42">
        <f>0+Q82</f>
      </c>
      <c s="6"/>
      <c r="O82">
        <f>0+R82</f>
      </c>
      <c r="Q82">
        <f>0+I83+I87+I91</f>
      </c>
      <c>
        <f>0+O83+O87+O91</f>
      </c>
    </row>
    <row r="83" spans="1:16" ht="12.75">
      <c r="A83" s="25" t="s">
        <v>47</v>
      </c>
      <c s="29" t="s">
        <v>170</v>
      </c>
      <c s="29" t="s">
        <v>1417</v>
      </c>
      <c s="25" t="s">
        <v>49</v>
      </c>
      <c s="30" t="s">
        <v>1418</v>
      </c>
      <c s="31" t="s">
        <v>163</v>
      </c>
      <c s="32">
        <v>3</v>
      </c>
      <c s="33">
        <v>0</v>
      </c>
      <c s="34">
        <f>ROUND(ROUND(H83,2)*ROUND(G83,3),2)</f>
      </c>
      <c s="31" t="s">
        <v>52</v>
      </c>
      <c r="O83">
        <f>(I83*21)/100</f>
      </c>
      <c t="s">
        <v>23</v>
      </c>
    </row>
    <row r="84" spans="1:5" ht="12.75">
      <c r="A84" s="35" t="s">
        <v>53</v>
      </c>
      <c r="E84" s="36" t="s">
        <v>49</v>
      </c>
    </row>
    <row r="85" spans="1:5" ht="12.75">
      <c r="A85" s="37" t="s">
        <v>55</v>
      </c>
      <c r="E85" s="38" t="s">
        <v>1419</v>
      </c>
    </row>
    <row r="86" spans="1:5" ht="255">
      <c r="A86" t="s">
        <v>57</v>
      </c>
      <c r="E86" s="36" t="s">
        <v>425</v>
      </c>
    </row>
    <row r="87" spans="1:16" ht="12.75">
      <c r="A87" s="25" t="s">
        <v>47</v>
      </c>
      <c s="29" t="s">
        <v>176</v>
      </c>
      <c s="29" t="s">
        <v>776</v>
      </c>
      <c s="25" t="s">
        <v>49</v>
      </c>
      <c s="30" t="s">
        <v>777</v>
      </c>
      <c s="31" t="s">
        <v>163</v>
      </c>
      <c s="32">
        <v>11</v>
      </c>
      <c s="33">
        <v>0</v>
      </c>
      <c s="34">
        <f>ROUND(ROUND(H87,2)*ROUND(G87,3),2)</f>
      </c>
      <c s="31" t="s">
        <v>52</v>
      </c>
      <c r="O87">
        <f>(I87*21)/100</f>
      </c>
      <c t="s">
        <v>23</v>
      </c>
    </row>
    <row r="88" spans="1:5" ht="12.75">
      <c r="A88" s="35" t="s">
        <v>53</v>
      </c>
      <c r="E88" s="36" t="s">
        <v>49</v>
      </c>
    </row>
    <row r="89" spans="1:5" ht="38.25">
      <c r="A89" s="37" t="s">
        <v>55</v>
      </c>
      <c r="E89" s="38" t="s">
        <v>1420</v>
      </c>
    </row>
    <row r="90" spans="1:5" ht="242.25">
      <c r="A90" t="s">
        <v>57</v>
      </c>
      <c r="E90" s="36" t="s">
        <v>430</v>
      </c>
    </row>
    <row r="91" spans="1:16" ht="12.75">
      <c r="A91" s="25" t="s">
        <v>47</v>
      </c>
      <c s="29" t="s">
        <v>182</v>
      </c>
      <c s="29" t="s">
        <v>437</v>
      </c>
      <c s="25" t="s">
        <v>49</v>
      </c>
      <c s="30" t="s">
        <v>438</v>
      </c>
      <c s="31" t="s">
        <v>77</v>
      </c>
      <c s="32">
        <v>1</v>
      </c>
      <c s="33">
        <v>0</v>
      </c>
      <c s="34">
        <f>ROUND(ROUND(H91,2)*ROUND(G91,3),2)</f>
      </c>
      <c s="31" t="s">
        <v>52</v>
      </c>
      <c r="O91">
        <f>(I91*21)/100</f>
      </c>
      <c t="s">
        <v>23</v>
      </c>
    </row>
    <row r="92" spans="1:5" ht="12.75">
      <c r="A92" s="35" t="s">
        <v>53</v>
      </c>
      <c r="E92" s="36" t="s">
        <v>49</v>
      </c>
    </row>
    <row r="93" spans="1:5" ht="25.5">
      <c r="A93" s="37" t="s">
        <v>55</v>
      </c>
      <c r="E93" s="38" t="s">
        <v>1421</v>
      </c>
    </row>
    <row r="94" spans="1:5" ht="153">
      <c r="A94" t="s">
        <v>57</v>
      </c>
      <c r="E94" s="36" t="s">
        <v>1422</v>
      </c>
    </row>
    <row r="95" spans="1:18" ht="12.75" customHeight="1">
      <c r="A95" s="6" t="s">
        <v>45</v>
      </c>
      <c s="6"/>
      <c s="41" t="s">
        <v>40</v>
      </c>
      <c s="6"/>
      <c s="27" t="s">
        <v>477</v>
      </c>
      <c s="6"/>
      <c s="6"/>
      <c s="6"/>
      <c s="42">
        <f>0+Q95</f>
      </c>
      <c s="6"/>
      <c r="O95">
        <f>0+R95</f>
      </c>
      <c r="Q95">
        <f>0+I96+I100</f>
      </c>
      <c>
        <f>0+O96+O100</f>
      </c>
    </row>
    <row r="96" spans="1:16" ht="12.75">
      <c r="A96" s="25" t="s">
        <v>47</v>
      </c>
      <c s="29" t="s">
        <v>187</v>
      </c>
      <c s="29" t="s">
        <v>479</v>
      </c>
      <c s="25" t="s">
        <v>49</v>
      </c>
      <c s="30" t="s">
        <v>480</v>
      </c>
      <c s="31" t="s">
        <v>163</v>
      </c>
      <c s="32">
        <v>21</v>
      </c>
      <c s="33">
        <v>0</v>
      </c>
      <c s="34">
        <f>ROUND(ROUND(H96,2)*ROUND(G96,3),2)</f>
      </c>
      <c s="31" t="s">
        <v>52</v>
      </c>
      <c r="O96">
        <f>(I96*21)/100</f>
      </c>
      <c t="s">
        <v>23</v>
      </c>
    </row>
    <row r="97" spans="1:5" ht="12.75">
      <c r="A97" s="35" t="s">
        <v>53</v>
      </c>
      <c r="E97" s="36" t="s">
        <v>49</v>
      </c>
    </row>
    <row r="98" spans="1:5" ht="12.75">
      <c r="A98" s="37" t="s">
        <v>55</v>
      </c>
      <c r="E98" s="38" t="s">
        <v>1423</v>
      </c>
    </row>
    <row r="99" spans="1:5" ht="63.75">
      <c r="A99" t="s">
        <v>57</v>
      </c>
      <c r="E99" s="36" t="s">
        <v>482</v>
      </c>
    </row>
    <row r="100" spans="1:16" ht="12.75">
      <c r="A100" s="25" t="s">
        <v>47</v>
      </c>
      <c s="29" t="s">
        <v>192</v>
      </c>
      <c s="29" t="s">
        <v>586</v>
      </c>
      <c s="25" t="s">
        <v>49</v>
      </c>
      <c s="30" t="s">
        <v>587</v>
      </c>
      <c s="31" t="s">
        <v>163</v>
      </c>
      <c s="32">
        <v>23</v>
      </c>
      <c s="33">
        <v>0</v>
      </c>
      <c s="34">
        <f>ROUND(ROUND(H100,2)*ROUND(G100,3),2)</f>
      </c>
      <c s="31" t="s">
        <v>52</v>
      </c>
      <c r="O100">
        <f>(I100*21)/100</f>
      </c>
      <c t="s">
        <v>23</v>
      </c>
    </row>
    <row r="101" spans="1:5" ht="12.75">
      <c r="A101" s="35" t="s">
        <v>53</v>
      </c>
      <c r="E101" s="36" t="s">
        <v>49</v>
      </c>
    </row>
    <row r="102" spans="1:5" ht="12.75">
      <c r="A102" s="37" t="s">
        <v>55</v>
      </c>
      <c r="E102" s="38" t="s">
        <v>1424</v>
      </c>
    </row>
    <row r="103" spans="1:5" ht="89.25">
      <c r="A103" t="s">
        <v>57</v>
      </c>
      <c r="E103" s="36" t="s">
        <v>589</v>
      </c>
    </row>
  </sheetData>
  <sheetProtection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0+O8+O33+O78+O115+O136+O145+O150+O175+O180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1425</v>
      </c>
      <c s="39">
        <f>0+I8+I33+I78+I115+I136+I145+I150+I175+I180</f>
      </c>
      <c s="10"/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1425</v>
      </c>
      <c s="6"/>
      <c s="18" t="s">
        <v>1426</v>
      </c>
      <c s="6"/>
      <c s="6"/>
      <c s="19"/>
      <c s="19"/>
      <c s="6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27</v>
      </c>
      <c s="19"/>
      <c s="27" t="s">
        <v>46</v>
      </c>
      <c s="19"/>
      <c s="19"/>
      <c s="19"/>
      <c s="28">
        <f>0+Q8</f>
      </c>
      <c s="19"/>
      <c r="O8">
        <f>0+R8</f>
      </c>
      <c r="Q8">
        <f>0+I9+I13+I17+I21+I25+I29</f>
      </c>
      <c>
        <f>0+O9+O13+O17+O21+O25+O29</f>
      </c>
    </row>
    <row r="9" spans="1:16" ht="12.75">
      <c r="A9" s="25" t="s">
        <v>47</v>
      </c>
      <c s="29" t="s">
        <v>29</v>
      </c>
      <c s="29" t="s">
        <v>92</v>
      </c>
      <c s="25" t="s">
        <v>93</v>
      </c>
      <c s="30" t="s">
        <v>94</v>
      </c>
      <c s="31" t="s">
        <v>95</v>
      </c>
      <c s="32">
        <v>403.408</v>
      </c>
      <c s="33">
        <v>0</v>
      </c>
      <c s="34">
        <f>ROUND(ROUND(H9,2)*ROUND(G9,3),2)</f>
      </c>
      <c s="31" t="s">
        <v>52</v>
      </c>
      <c r="O9">
        <f>(I9*21)/100</f>
      </c>
      <c t="s">
        <v>23</v>
      </c>
    </row>
    <row r="10" spans="1:5" ht="25.5">
      <c r="A10" s="35" t="s">
        <v>53</v>
      </c>
      <c r="E10" s="36" t="s">
        <v>96</v>
      </c>
    </row>
    <row r="11" spans="1:5" ht="63.75">
      <c r="A11" s="37" t="s">
        <v>55</v>
      </c>
      <c r="E11" s="38" t="s">
        <v>1427</v>
      </c>
    </row>
    <row r="12" spans="1:5" ht="25.5">
      <c r="A12" t="s">
        <v>57</v>
      </c>
      <c r="E12" s="36" t="s">
        <v>98</v>
      </c>
    </row>
    <row r="13" spans="1:16" ht="12.75">
      <c r="A13" s="25" t="s">
        <v>47</v>
      </c>
      <c s="29" t="s">
        <v>23</v>
      </c>
      <c s="29" t="s">
        <v>92</v>
      </c>
      <c s="25" t="s">
        <v>676</v>
      </c>
      <c s="30" t="s">
        <v>94</v>
      </c>
      <c s="31" t="s">
        <v>95</v>
      </c>
      <c s="32">
        <v>22.506</v>
      </c>
      <c s="33">
        <v>0</v>
      </c>
      <c s="34">
        <f>ROUND(ROUND(H13,2)*ROUND(G13,3),2)</f>
      </c>
      <c s="31" t="s">
        <v>52</v>
      </c>
      <c r="O13">
        <f>(I13*21)/100</f>
      </c>
      <c t="s">
        <v>23</v>
      </c>
    </row>
    <row r="14" spans="1:5" ht="25.5">
      <c r="A14" s="35" t="s">
        <v>53</v>
      </c>
      <c r="E14" s="36" t="s">
        <v>100</v>
      </c>
    </row>
    <row r="15" spans="1:5" ht="51">
      <c r="A15" s="37" t="s">
        <v>55</v>
      </c>
      <c r="E15" s="38" t="s">
        <v>1428</v>
      </c>
    </row>
    <row r="16" spans="1:5" ht="25.5">
      <c r="A16" t="s">
        <v>57</v>
      </c>
      <c r="E16" s="36" t="s">
        <v>98</v>
      </c>
    </row>
    <row r="17" spans="1:16" ht="12.75">
      <c r="A17" s="25" t="s">
        <v>47</v>
      </c>
      <c s="29" t="s">
        <v>22</v>
      </c>
      <c s="29" t="s">
        <v>106</v>
      </c>
      <c s="25" t="s">
        <v>49</v>
      </c>
      <c s="30" t="s">
        <v>107</v>
      </c>
      <c s="31" t="s">
        <v>51</v>
      </c>
      <c s="32">
        <v>1</v>
      </c>
      <c s="33">
        <v>0</v>
      </c>
      <c s="34">
        <f>ROUND(ROUND(H17,2)*ROUND(G17,3),2)</f>
      </c>
      <c s="31" t="s">
        <v>52</v>
      </c>
      <c r="O17">
        <f>(I17*21)/100</f>
      </c>
      <c t="s">
        <v>23</v>
      </c>
    </row>
    <row r="18" spans="1:5" ht="102">
      <c r="A18" s="35" t="s">
        <v>53</v>
      </c>
      <c r="E18" s="36" t="s">
        <v>108</v>
      </c>
    </row>
    <row r="19" spans="1:5" ht="12.75">
      <c r="A19" s="37" t="s">
        <v>55</v>
      </c>
      <c r="E19" s="38" t="s">
        <v>56</v>
      </c>
    </row>
    <row r="20" spans="1:5" ht="12.75">
      <c r="A20" t="s">
        <v>57</v>
      </c>
      <c r="E20" s="36" t="s">
        <v>109</v>
      </c>
    </row>
    <row r="21" spans="1:16" ht="12.75">
      <c r="A21" s="25" t="s">
        <v>47</v>
      </c>
      <c s="29" t="s">
        <v>33</v>
      </c>
      <c s="29" t="s">
        <v>110</v>
      </c>
      <c s="25" t="s">
        <v>49</v>
      </c>
      <c s="30" t="s">
        <v>111</v>
      </c>
      <c s="31" t="s">
        <v>51</v>
      </c>
      <c s="32">
        <v>1</v>
      </c>
      <c s="33">
        <v>0</v>
      </c>
      <c s="34">
        <f>ROUND(ROUND(H21,2)*ROUND(G21,3),2)</f>
      </c>
      <c s="31" t="s">
        <v>52</v>
      </c>
      <c r="O21">
        <f>(I21*21)/100</f>
      </c>
      <c t="s">
        <v>23</v>
      </c>
    </row>
    <row r="22" spans="1:5" ht="25.5">
      <c r="A22" s="35" t="s">
        <v>53</v>
      </c>
      <c r="E22" s="36" t="s">
        <v>1429</v>
      </c>
    </row>
    <row r="23" spans="1:5" ht="12.75">
      <c r="A23" s="37" t="s">
        <v>55</v>
      </c>
      <c r="E23" s="38" t="s">
        <v>49</v>
      </c>
    </row>
    <row r="24" spans="1:5" ht="12.75">
      <c r="A24" t="s">
        <v>57</v>
      </c>
      <c r="E24" s="36" t="s">
        <v>62</v>
      </c>
    </row>
    <row r="25" spans="1:16" ht="12.75">
      <c r="A25" s="25" t="s">
        <v>47</v>
      </c>
      <c s="29" t="s">
        <v>35</v>
      </c>
      <c s="29" t="s">
        <v>113</v>
      </c>
      <c s="25" t="s">
        <v>49</v>
      </c>
      <c s="30" t="s">
        <v>114</v>
      </c>
      <c s="31" t="s">
        <v>51</v>
      </c>
      <c s="32">
        <v>1</v>
      </c>
      <c s="33">
        <v>0</v>
      </c>
      <c s="34">
        <f>ROUND(ROUND(H25,2)*ROUND(G25,3),2)</f>
      </c>
      <c s="31" t="s">
        <v>52</v>
      </c>
      <c r="O25">
        <f>(I25*21)/100</f>
      </c>
      <c t="s">
        <v>23</v>
      </c>
    </row>
    <row r="26" spans="1:5" ht="25.5">
      <c r="A26" s="35" t="s">
        <v>53</v>
      </c>
      <c r="E26" s="36" t="s">
        <v>1430</v>
      </c>
    </row>
    <row r="27" spans="1:5" ht="12.75">
      <c r="A27" s="37" t="s">
        <v>55</v>
      </c>
      <c r="E27" s="38" t="s">
        <v>49</v>
      </c>
    </row>
    <row r="28" spans="1:5" ht="12.75">
      <c r="A28" t="s">
        <v>57</v>
      </c>
      <c r="E28" s="36" t="s">
        <v>62</v>
      </c>
    </row>
    <row r="29" spans="1:16" ht="12.75">
      <c r="A29" s="25" t="s">
        <v>47</v>
      </c>
      <c s="29" t="s">
        <v>37</v>
      </c>
      <c s="29" t="s">
        <v>116</v>
      </c>
      <c s="25" t="s">
        <v>49</v>
      </c>
      <c s="30" t="s">
        <v>117</v>
      </c>
      <c s="31" t="s">
        <v>51</v>
      </c>
      <c s="32">
        <v>1</v>
      </c>
      <c s="33">
        <v>0</v>
      </c>
      <c s="34">
        <f>ROUND(ROUND(H29,2)*ROUND(G29,3),2)</f>
      </c>
      <c s="31" t="s">
        <v>52</v>
      </c>
      <c r="O29">
        <f>(I29*21)/100</f>
      </c>
      <c t="s">
        <v>23</v>
      </c>
    </row>
    <row r="30" spans="1:5" ht="25.5">
      <c r="A30" s="35" t="s">
        <v>53</v>
      </c>
      <c r="E30" s="36" t="s">
        <v>1431</v>
      </c>
    </row>
    <row r="31" spans="1:5" ht="12.75">
      <c r="A31" s="37" t="s">
        <v>55</v>
      </c>
      <c r="E31" s="38" t="s">
        <v>49</v>
      </c>
    </row>
    <row r="32" spans="1:5" ht="63.75">
      <c r="A32" t="s">
        <v>57</v>
      </c>
      <c r="E32" s="36" t="s">
        <v>119</v>
      </c>
    </row>
    <row r="33" spans="1:18" ht="12.75" customHeight="1">
      <c r="A33" s="6" t="s">
        <v>45</v>
      </c>
      <c s="6"/>
      <c s="41" t="s">
        <v>29</v>
      </c>
      <c s="6"/>
      <c s="27" t="s">
        <v>120</v>
      </c>
      <c s="6"/>
      <c s="6"/>
      <c s="6"/>
      <c s="42">
        <f>0+Q33</f>
      </c>
      <c s="6"/>
      <c r="O33">
        <f>0+R33</f>
      </c>
      <c r="Q33">
        <f>0+I34+I38+I42+I46+I50+I54+I58+I62+I66+I70+I74</f>
      </c>
      <c>
        <f>0+O34+O38+O42+O46+O50+O54+O58+O62+O66+O70+O74</f>
      </c>
    </row>
    <row r="34" spans="1:16" ht="12.75">
      <c r="A34" s="25" t="s">
        <v>47</v>
      </c>
      <c s="29" t="s">
        <v>80</v>
      </c>
      <c s="29" t="s">
        <v>121</v>
      </c>
      <c s="25" t="s">
        <v>49</v>
      </c>
      <c s="30" t="s">
        <v>122</v>
      </c>
      <c s="31" t="s">
        <v>123</v>
      </c>
      <c s="32">
        <v>40</v>
      </c>
      <c s="33">
        <v>0</v>
      </c>
      <c s="34">
        <f>ROUND(ROUND(H34,2)*ROUND(G34,3),2)</f>
      </c>
      <c s="31" t="s">
        <v>52</v>
      </c>
      <c r="O34">
        <f>(I34*21)/100</f>
      </c>
      <c t="s">
        <v>23</v>
      </c>
    </row>
    <row r="35" spans="1:5" ht="12.75">
      <c r="A35" s="35" t="s">
        <v>53</v>
      </c>
      <c r="E35" s="36" t="s">
        <v>241</v>
      </c>
    </row>
    <row r="36" spans="1:5" ht="12.75">
      <c r="A36" s="37" t="s">
        <v>55</v>
      </c>
      <c r="E36" s="38" t="s">
        <v>1432</v>
      </c>
    </row>
    <row r="37" spans="1:5" ht="38.25">
      <c r="A37" t="s">
        <v>57</v>
      </c>
      <c r="E37" s="36" t="s">
        <v>1203</v>
      </c>
    </row>
    <row r="38" spans="1:16" ht="12.75">
      <c r="A38" s="25" t="s">
        <v>47</v>
      </c>
      <c s="29" t="s">
        <v>85</v>
      </c>
      <c s="29" t="s">
        <v>131</v>
      </c>
      <c s="25" t="s">
        <v>49</v>
      </c>
      <c s="30" t="s">
        <v>132</v>
      </c>
      <c s="31" t="s">
        <v>133</v>
      </c>
      <c s="32">
        <v>4.65</v>
      </c>
      <c s="33">
        <v>0</v>
      </c>
      <c s="34">
        <f>ROUND(ROUND(H38,2)*ROUND(G38,3),2)</f>
      </c>
      <c s="31" t="s">
        <v>52</v>
      </c>
      <c r="O38">
        <f>(I38*21)/100</f>
      </c>
      <c t="s">
        <v>23</v>
      </c>
    </row>
    <row r="39" spans="1:5" ht="25.5">
      <c r="A39" s="35" t="s">
        <v>53</v>
      </c>
      <c r="E39" s="36" t="s">
        <v>134</v>
      </c>
    </row>
    <row r="40" spans="1:5" ht="12.75">
      <c r="A40" s="37" t="s">
        <v>55</v>
      </c>
      <c r="E40" s="38" t="s">
        <v>1433</v>
      </c>
    </row>
    <row r="41" spans="1:5" ht="63.75">
      <c r="A41" t="s">
        <v>57</v>
      </c>
      <c r="E41" s="36" t="s">
        <v>136</v>
      </c>
    </row>
    <row r="42" spans="1:16" ht="25.5">
      <c r="A42" s="25" t="s">
        <v>47</v>
      </c>
      <c s="29" t="s">
        <v>40</v>
      </c>
      <c s="29" t="s">
        <v>151</v>
      </c>
      <c s="25" t="s">
        <v>49</v>
      </c>
      <c s="30" t="s">
        <v>152</v>
      </c>
      <c s="31" t="s">
        <v>133</v>
      </c>
      <c s="32">
        <v>16.74</v>
      </c>
      <c s="33">
        <v>0</v>
      </c>
      <c s="34">
        <f>ROUND(ROUND(H42,2)*ROUND(G42,3),2)</f>
      </c>
      <c s="31" t="s">
        <v>52</v>
      </c>
      <c r="O42">
        <f>(I42*21)/100</f>
      </c>
      <c t="s">
        <v>23</v>
      </c>
    </row>
    <row r="43" spans="1:5" ht="25.5">
      <c r="A43" s="35" t="s">
        <v>53</v>
      </c>
      <c r="E43" s="36" t="s">
        <v>134</v>
      </c>
    </row>
    <row r="44" spans="1:5" ht="12.75">
      <c r="A44" s="37" t="s">
        <v>55</v>
      </c>
      <c r="E44" s="38" t="s">
        <v>1434</v>
      </c>
    </row>
    <row r="45" spans="1:5" ht="63.75">
      <c r="A45" t="s">
        <v>57</v>
      </c>
      <c r="E45" s="36" t="s">
        <v>136</v>
      </c>
    </row>
    <row r="46" spans="1:16" ht="12.75">
      <c r="A46" s="25" t="s">
        <v>47</v>
      </c>
      <c s="29" t="s">
        <v>42</v>
      </c>
      <c s="29" t="s">
        <v>156</v>
      </c>
      <c s="25" t="s">
        <v>49</v>
      </c>
      <c s="30" t="s">
        <v>157</v>
      </c>
      <c s="31" t="s">
        <v>133</v>
      </c>
      <c s="32">
        <v>5.58</v>
      </c>
      <c s="33">
        <v>0</v>
      </c>
      <c s="34">
        <f>ROUND(ROUND(H46,2)*ROUND(G46,3),2)</f>
      </c>
      <c s="31" t="s">
        <v>52</v>
      </c>
      <c r="O46">
        <f>(I46*21)/100</f>
      </c>
      <c t="s">
        <v>23</v>
      </c>
    </row>
    <row r="47" spans="1:5" ht="25.5">
      <c r="A47" s="35" t="s">
        <v>53</v>
      </c>
      <c r="E47" s="36" t="s">
        <v>134</v>
      </c>
    </row>
    <row r="48" spans="1:5" ht="12.75">
      <c r="A48" s="37" t="s">
        <v>55</v>
      </c>
      <c r="E48" s="38" t="s">
        <v>1435</v>
      </c>
    </row>
    <row r="49" spans="1:5" ht="63.75">
      <c r="A49" t="s">
        <v>57</v>
      </c>
      <c r="E49" s="36" t="s">
        <v>136</v>
      </c>
    </row>
    <row r="50" spans="1:16" ht="12.75">
      <c r="A50" s="25" t="s">
        <v>47</v>
      </c>
      <c s="29" t="s">
        <v>44</v>
      </c>
      <c s="29" t="s">
        <v>1137</v>
      </c>
      <c s="25" t="s">
        <v>49</v>
      </c>
      <c s="30" t="s">
        <v>1138</v>
      </c>
      <c s="31" t="s">
        <v>133</v>
      </c>
      <c s="32">
        <v>7.86</v>
      </c>
      <c s="33">
        <v>0</v>
      </c>
      <c s="34">
        <f>ROUND(ROUND(H50,2)*ROUND(G50,3),2)</f>
      </c>
      <c s="31" t="s">
        <v>52</v>
      </c>
      <c r="O50">
        <f>(I50*21)/100</f>
      </c>
      <c t="s">
        <v>23</v>
      </c>
    </row>
    <row r="51" spans="1:5" ht="12.75">
      <c r="A51" s="35" t="s">
        <v>53</v>
      </c>
      <c r="E51" s="36" t="s">
        <v>49</v>
      </c>
    </row>
    <row r="52" spans="1:5" ht="25.5">
      <c r="A52" s="37" t="s">
        <v>55</v>
      </c>
      <c r="E52" s="38" t="s">
        <v>1436</v>
      </c>
    </row>
    <row r="53" spans="1:5" ht="306">
      <c r="A53" t="s">
        <v>57</v>
      </c>
      <c r="E53" s="36" t="s">
        <v>1140</v>
      </c>
    </row>
    <row r="54" spans="1:16" ht="12.75">
      <c r="A54" s="25" t="s">
        <v>47</v>
      </c>
      <c s="29" t="s">
        <v>140</v>
      </c>
      <c s="29" t="s">
        <v>198</v>
      </c>
      <c s="25" t="s">
        <v>49</v>
      </c>
      <c s="30" t="s">
        <v>199</v>
      </c>
      <c s="31" t="s">
        <v>133</v>
      </c>
      <c s="32">
        <v>203.44</v>
      </c>
      <c s="33">
        <v>0</v>
      </c>
      <c s="34">
        <f>ROUND(ROUND(H54,2)*ROUND(G54,3),2)</f>
      </c>
      <c s="31" t="s">
        <v>52</v>
      </c>
      <c r="O54">
        <f>(I54*21)/100</f>
      </c>
      <c t="s">
        <v>23</v>
      </c>
    </row>
    <row r="55" spans="1:5" ht="12.75">
      <c r="A55" s="35" t="s">
        <v>53</v>
      </c>
      <c r="E55" s="36" t="s">
        <v>215</v>
      </c>
    </row>
    <row r="56" spans="1:5" ht="12.75">
      <c r="A56" s="37" t="s">
        <v>55</v>
      </c>
      <c r="E56" s="38" t="s">
        <v>1437</v>
      </c>
    </row>
    <row r="57" spans="1:5" ht="318.75">
      <c r="A57" t="s">
        <v>57</v>
      </c>
      <c r="E57" s="36" t="s">
        <v>202</v>
      </c>
    </row>
    <row r="58" spans="1:16" ht="12.75">
      <c r="A58" s="25" t="s">
        <v>47</v>
      </c>
      <c s="29" t="s">
        <v>144</v>
      </c>
      <c s="29" t="s">
        <v>223</v>
      </c>
      <c s="25" t="s">
        <v>49</v>
      </c>
      <c s="30" t="s">
        <v>224</v>
      </c>
      <c s="31" t="s">
        <v>133</v>
      </c>
      <c s="32">
        <v>203.44</v>
      </c>
      <c s="33">
        <v>0</v>
      </c>
      <c s="34">
        <f>ROUND(ROUND(H58,2)*ROUND(G58,3),2)</f>
      </c>
      <c s="31" t="s">
        <v>52</v>
      </c>
      <c r="O58">
        <f>(I58*21)/100</f>
      </c>
      <c t="s">
        <v>23</v>
      </c>
    </row>
    <row r="59" spans="1:5" ht="12.75">
      <c r="A59" s="35" t="s">
        <v>53</v>
      </c>
      <c r="E59" s="36" t="s">
        <v>49</v>
      </c>
    </row>
    <row r="60" spans="1:5" ht="12.75">
      <c r="A60" s="37" t="s">
        <v>55</v>
      </c>
      <c r="E60" s="38" t="s">
        <v>1438</v>
      </c>
    </row>
    <row r="61" spans="1:5" ht="191.25">
      <c r="A61" t="s">
        <v>57</v>
      </c>
      <c r="E61" s="36" t="s">
        <v>904</v>
      </c>
    </row>
    <row r="62" spans="1:16" ht="12.75">
      <c r="A62" s="25" t="s">
        <v>47</v>
      </c>
      <c s="29" t="s">
        <v>150</v>
      </c>
      <c s="29" t="s">
        <v>1143</v>
      </c>
      <c s="25" t="s">
        <v>49</v>
      </c>
      <c s="30" t="s">
        <v>1144</v>
      </c>
      <c s="31" t="s">
        <v>133</v>
      </c>
      <c s="32">
        <v>7.86</v>
      </c>
      <c s="33">
        <v>0</v>
      </c>
      <c s="34">
        <f>ROUND(ROUND(H62,2)*ROUND(G62,3),2)</f>
      </c>
      <c s="31" t="s">
        <v>52</v>
      </c>
      <c r="O62">
        <f>(I62*21)/100</f>
      </c>
      <c t="s">
        <v>23</v>
      </c>
    </row>
    <row r="63" spans="1:5" ht="12.75">
      <c r="A63" s="35" t="s">
        <v>53</v>
      </c>
      <c r="E63" s="36" t="s">
        <v>241</v>
      </c>
    </row>
    <row r="64" spans="1:5" ht="25.5">
      <c r="A64" s="37" t="s">
        <v>55</v>
      </c>
      <c r="E64" s="38" t="s">
        <v>1439</v>
      </c>
    </row>
    <row r="65" spans="1:5" ht="280.5">
      <c r="A65" t="s">
        <v>57</v>
      </c>
      <c r="E65" s="36" t="s">
        <v>1146</v>
      </c>
    </row>
    <row r="66" spans="1:16" ht="12.75">
      <c r="A66" s="25" t="s">
        <v>47</v>
      </c>
      <c s="29" t="s">
        <v>155</v>
      </c>
      <c s="29" t="s">
        <v>234</v>
      </c>
      <c s="25" t="s">
        <v>49</v>
      </c>
      <c s="30" t="s">
        <v>235</v>
      </c>
      <c s="31" t="s">
        <v>133</v>
      </c>
      <c s="32">
        <v>101.4</v>
      </c>
      <c s="33">
        <v>0</v>
      </c>
      <c s="34">
        <f>ROUND(ROUND(H66,2)*ROUND(G66,3),2)</f>
      </c>
      <c s="31" t="s">
        <v>52</v>
      </c>
      <c r="O66">
        <f>(I66*21)/100</f>
      </c>
      <c t="s">
        <v>23</v>
      </c>
    </row>
    <row r="67" spans="1:5" ht="12.75">
      <c r="A67" s="35" t="s">
        <v>53</v>
      </c>
      <c r="E67" s="36" t="s">
        <v>49</v>
      </c>
    </row>
    <row r="68" spans="1:5" ht="63.75">
      <c r="A68" s="37" t="s">
        <v>55</v>
      </c>
      <c r="E68" s="38" t="s">
        <v>1440</v>
      </c>
    </row>
    <row r="69" spans="1:5" ht="293.25">
      <c r="A69" t="s">
        <v>57</v>
      </c>
      <c r="E69" s="36" t="s">
        <v>1148</v>
      </c>
    </row>
    <row r="70" spans="1:16" ht="12.75">
      <c r="A70" s="25" t="s">
        <v>47</v>
      </c>
      <c s="29" t="s">
        <v>160</v>
      </c>
      <c s="29" t="s">
        <v>915</v>
      </c>
      <c s="25" t="s">
        <v>246</v>
      </c>
      <c s="30" t="s">
        <v>916</v>
      </c>
      <c s="31" t="s">
        <v>123</v>
      </c>
      <c s="32">
        <v>45</v>
      </c>
      <c s="33">
        <v>0</v>
      </c>
      <c s="34">
        <f>ROUND(ROUND(H70,2)*ROUND(G70,3),2)</f>
      </c>
      <c s="31" t="s">
        <v>52</v>
      </c>
      <c r="O70">
        <f>(I70*21)/100</f>
      </c>
      <c t="s">
        <v>23</v>
      </c>
    </row>
    <row r="71" spans="1:5" ht="25.5">
      <c r="A71" s="35" t="s">
        <v>53</v>
      </c>
      <c r="E71" s="36" t="s">
        <v>1441</v>
      </c>
    </row>
    <row r="72" spans="1:5" ht="12.75">
      <c r="A72" s="37" t="s">
        <v>55</v>
      </c>
      <c r="E72" s="38" t="s">
        <v>1442</v>
      </c>
    </row>
    <row r="73" spans="1:5" ht="38.25">
      <c r="A73" t="s">
        <v>57</v>
      </c>
      <c r="E73" s="36" t="s">
        <v>918</v>
      </c>
    </row>
    <row r="74" spans="1:16" ht="12.75">
      <c r="A74" s="25" t="s">
        <v>47</v>
      </c>
      <c s="29" t="s">
        <v>165</v>
      </c>
      <c s="29" t="s">
        <v>252</v>
      </c>
      <c s="25" t="s">
        <v>49</v>
      </c>
      <c s="30" t="s">
        <v>253</v>
      </c>
      <c s="31" t="s">
        <v>123</v>
      </c>
      <c s="32">
        <v>45</v>
      </c>
      <c s="33">
        <v>0</v>
      </c>
      <c s="34">
        <f>ROUND(ROUND(H74,2)*ROUND(G74,3),2)</f>
      </c>
      <c s="31" t="s">
        <v>52</v>
      </c>
      <c r="O74">
        <f>(I74*21)/100</f>
      </c>
      <c t="s">
        <v>23</v>
      </c>
    </row>
    <row r="75" spans="1:5" ht="12.75">
      <c r="A75" s="35" t="s">
        <v>53</v>
      </c>
      <c r="E75" s="36" t="s">
        <v>124</v>
      </c>
    </row>
    <row r="76" spans="1:5" ht="12.75">
      <c r="A76" s="37" t="s">
        <v>55</v>
      </c>
      <c r="E76" s="38" t="s">
        <v>1442</v>
      </c>
    </row>
    <row r="77" spans="1:5" ht="25.5">
      <c r="A77" t="s">
        <v>57</v>
      </c>
      <c r="E77" s="36" t="s">
        <v>255</v>
      </c>
    </row>
    <row r="78" spans="1:18" ht="12.75" customHeight="1">
      <c r="A78" s="6" t="s">
        <v>45</v>
      </c>
      <c s="6"/>
      <c s="41" t="s">
        <v>23</v>
      </c>
      <c s="6"/>
      <c s="27" t="s">
        <v>256</v>
      </c>
      <c s="6"/>
      <c s="6"/>
      <c s="6"/>
      <c s="42">
        <f>0+Q78</f>
      </c>
      <c s="6"/>
      <c r="O78">
        <f>0+R78</f>
      </c>
      <c r="Q78">
        <f>0+I79+I83+I87+I91+I95+I99+I103+I107+I111</f>
      </c>
      <c>
        <f>0+O79+O83+O87+O91+O95+O99+O103+O107+O111</f>
      </c>
    </row>
    <row r="79" spans="1:16" ht="12.75">
      <c r="A79" s="25" t="s">
        <v>47</v>
      </c>
      <c s="29" t="s">
        <v>170</v>
      </c>
      <c s="29" t="s">
        <v>1218</v>
      </c>
      <c s="25" t="s">
        <v>49</v>
      </c>
      <c s="30" t="s">
        <v>1219</v>
      </c>
      <c s="31" t="s">
        <v>163</v>
      </c>
      <c s="32">
        <v>27</v>
      </c>
      <c s="33">
        <v>0</v>
      </c>
      <c s="34">
        <f>ROUND(ROUND(H79,2)*ROUND(G79,3),2)</f>
      </c>
      <c s="31" t="s">
        <v>52</v>
      </c>
      <c r="O79">
        <f>(I79*21)/100</f>
      </c>
      <c t="s">
        <v>23</v>
      </c>
    </row>
    <row r="80" spans="1:5" ht="12.75">
      <c r="A80" s="35" t="s">
        <v>53</v>
      </c>
      <c r="E80" s="36" t="s">
        <v>49</v>
      </c>
    </row>
    <row r="81" spans="1:5" ht="12.75">
      <c r="A81" s="37" t="s">
        <v>55</v>
      </c>
      <c r="E81" s="38" t="s">
        <v>1443</v>
      </c>
    </row>
    <row r="82" spans="1:5" ht="165.75">
      <c r="A82" t="s">
        <v>57</v>
      </c>
      <c r="E82" s="36" t="s">
        <v>267</v>
      </c>
    </row>
    <row r="83" spans="1:16" ht="12.75">
      <c r="A83" s="25" t="s">
        <v>47</v>
      </c>
      <c s="29" t="s">
        <v>176</v>
      </c>
      <c s="29" t="s">
        <v>1150</v>
      </c>
      <c s="25" t="s">
        <v>49</v>
      </c>
      <c s="30" t="s">
        <v>1151</v>
      </c>
      <c s="31" t="s">
        <v>95</v>
      </c>
      <c s="32">
        <v>3.37</v>
      </c>
      <c s="33">
        <v>0</v>
      </c>
      <c s="34">
        <f>ROUND(ROUND(H83,2)*ROUND(G83,3),2)</f>
      </c>
      <c s="31" t="s">
        <v>52</v>
      </c>
      <c r="O83">
        <f>(I83*21)/100</f>
      </c>
      <c t="s">
        <v>23</v>
      </c>
    </row>
    <row r="84" spans="1:5" ht="12.75">
      <c r="A84" s="35" t="s">
        <v>53</v>
      </c>
      <c r="E84" s="36" t="s">
        <v>49</v>
      </c>
    </row>
    <row r="85" spans="1:5" ht="12.75">
      <c r="A85" s="37" t="s">
        <v>55</v>
      </c>
      <c r="E85" s="38" t="s">
        <v>1444</v>
      </c>
    </row>
    <row r="86" spans="1:5" ht="38.25">
      <c r="A86" t="s">
        <v>57</v>
      </c>
      <c r="E86" s="36" t="s">
        <v>1153</v>
      </c>
    </row>
    <row r="87" spans="1:16" ht="12.75">
      <c r="A87" s="25" t="s">
        <v>47</v>
      </c>
      <c s="29" t="s">
        <v>182</v>
      </c>
      <c s="29" t="s">
        <v>1154</v>
      </c>
      <c s="25" t="s">
        <v>49</v>
      </c>
      <c s="30" t="s">
        <v>1155</v>
      </c>
      <c s="31" t="s">
        <v>123</v>
      </c>
      <c s="32">
        <v>90</v>
      </c>
      <c s="33">
        <v>0</v>
      </c>
      <c s="34">
        <f>ROUND(ROUND(H87,2)*ROUND(G87,3),2)</f>
      </c>
      <c s="31" t="s">
        <v>52</v>
      </c>
      <c r="O87">
        <f>(I87*21)/100</f>
      </c>
      <c t="s">
        <v>23</v>
      </c>
    </row>
    <row r="88" spans="1:5" ht="12.75">
      <c r="A88" s="35" t="s">
        <v>53</v>
      </c>
      <c r="E88" s="36" t="s">
        <v>49</v>
      </c>
    </row>
    <row r="89" spans="1:5" ht="12.75">
      <c r="A89" s="37" t="s">
        <v>55</v>
      </c>
      <c r="E89" s="38" t="s">
        <v>1445</v>
      </c>
    </row>
    <row r="90" spans="1:5" ht="12.75">
      <c r="A90" t="s">
        <v>57</v>
      </c>
      <c r="E90" s="36" t="s">
        <v>1157</v>
      </c>
    </row>
    <row r="91" spans="1:16" ht="12.75">
      <c r="A91" s="25" t="s">
        <v>47</v>
      </c>
      <c s="29" t="s">
        <v>187</v>
      </c>
      <c s="29" t="s">
        <v>1158</v>
      </c>
      <c s="25" t="s">
        <v>49</v>
      </c>
      <c s="30" t="s">
        <v>1159</v>
      </c>
      <c s="31" t="s">
        <v>163</v>
      </c>
      <c s="32">
        <v>240</v>
      </c>
      <c s="33">
        <v>0</v>
      </c>
      <c s="34">
        <f>ROUND(ROUND(H91,2)*ROUND(G91,3),2)</f>
      </c>
      <c s="31" t="s">
        <v>52</v>
      </c>
      <c r="O91">
        <f>(I91*21)/100</f>
      </c>
      <c t="s">
        <v>23</v>
      </c>
    </row>
    <row r="92" spans="1:5" ht="12.75">
      <c r="A92" s="35" t="s">
        <v>53</v>
      </c>
      <c r="E92" s="36" t="s">
        <v>49</v>
      </c>
    </row>
    <row r="93" spans="1:5" ht="102">
      <c r="A93" s="37" t="s">
        <v>55</v>
      </c>
      <c r="E93" s="38" t="s">
        <v>1446</v>
      </c>
    </row>
    <row r="94" spans="1:5" ht="51">
      <c r="A94" t="s">
        <v>57</v>
      </c>
      <c r="E94" s="36" t="s">
        <v>1162</v>
      </c>
    </row>
    <row r="95" spans="1:16" ht="25.5">
      <c r="A95" s="25" t="s">
        <v>47</v>
      </c>
      <c s="29" t="s">
        <v>192</v>
      </c>
      <c s="29" t="s">
        <v>1163</v>
      </c>
      <c s="25" t="s">
        <v>49</v>
      </c>
      <c s="30" t="s">
        <v>1164</v>
      </c>
      <c s="31" t="s">
        <v>163</v>
      </c>
      <c s="32">
        <v>240</v>
      </c>
      <c s="33">
        <v>0</v>
      </c>
      <c s="34">
        <f>ROUND(ROUND(H95,2)*ROUND(G95,3),2)</f>
      </c>
      <c s="31" t="s">
        <v>52</v>
      </c>
      <c r="O95">
        <f>(I95*21)/100</f>
      </c>
      <c t="s">
        <v>23</v>
      </c>
    </row>
    <row r="96" spans="1:5" ht="12.75">
      <c r="A96" s="35" t="s">
        <v>53</v>
      </c>
      <c r="E96" s="36" t="s">
        <v>49</v>
      </c>
    </row>
    <row r="97" spans="1:5" ht="102">
      <c r="A97" s="37" t="s">
        <v>55</v>
      </c>
      <c r="E97" s="38" t="s">
        <v>1447</v>
      </c>
    </row>
    <row r="98" spans="1:5" ht="63.75">
      <c r="A98" t="s">
        <v>57</v>
      </c>
      <c r="E98" s="36" t="s">
        <v>1165</v>
      </c>
    </row>
    <row r="99" spans="1:16" ht="25.5">
      <c r="A99" s="25" t="s">
        <v>47</v>
      </c>
      <c s="29" t="s">
        <v>197</v>
      </c>
      <c s="29" t="s">
        <v>1166</v>
      </c>
      <c s="25" t="s">
        <v>49</v>
      </c>
      <c s="30" t="s">
        <v>1167</v>
      </c>
      <c s="31" t="s">
        <v>163</v>
      </c>
      <c s="32">
        <v>90</v>
      </c>
      <c s="33">
        <v>0</v>
      </c>
      <c s="34">
        <f>ROUND(ROUND(H99,2)*ROUND(G99,3),2)</f>
      </c>
      <c s="31" t="s">
        <v>52</v>
      </c>
      <c r="O99">
        <f>(I99*21)/100</f>
      </c>
      <c t="s">
        <v>23</v>
      </c>
    </row>
    <row r="100" spans="1:5" ht="12.75">
      <c r="A100" s="35" t="s">
        <v>53</v>
      </c>
      <c r="E100" s="36" t="s">
        <v>49</v>
      </c>
    </row>
    <row r="101" spans="1:5" ht="12.75">
      <c r="A101" s="37" t="s">
        <v>55</v>
      </c>
      <c r="E101" s="38" t="s">
        <v>1448</v>
      </c>
    </row>
    <row r="102" spans="1:5" ht="63.75">
      <c r="A102" t="s">
        <v>57</v>
      </c>
      <c r="E102" s="36" t="s">
        <v>1165</v>
      </c>
    </row>
    <row r="103" spans="1:16" ht="12.75">
      <c r="A103" s="25" t="s">
        <v>47</v>
      </c>
      <c s="29" t="s">
        <v>203</v>
      </c>
      <c s="29" t="s">
        <v>283</v>
      </c>
      <c s="25" t="s">
        <v>49</v>
      </c>
      <c s="30" t="s">
        <v>284</v>
      </c>
      <c s="31" t="s">
        <v>133</v>
      </c>
      <c s="32">
        <v>28.35</v>
      </c>
      <c s="33">
        <v>0</v>
      </c>
      <c s="34">
        <f>ROUND(ROUND(H103,2)*ROUND(G103,3),2)</f>
      </c>
      <c s="31" t="s">
        <v>52</v>
      </c>
      <c r="O103">
        <f>(I103*21)/100</f>
      </c>
      <c t="s">
        <v>23</v>
      </c>
    </row>
    <row r="104" spans="1:5" ht="12.75">
      <c r="A104" s="35" t="s">
        <v>53</v>
      </c>
      <c r="E104" s="36" t="s">
        <v>49</v>
      </c>
    </row>
    <row r="105" spans="1:5" ht="76.5">
      <c r="A105" s="37" t="s">
        <v>55</v>
      </c>
      <c r="E105" s="38" t="s">
        <v>1449</v>
      </c>
    </row>
    <row r="106" spans="1:5" ht="369.75">
      <c r="A106" t="s">
        <v>57</v>
      </c>
      <c r="E106" s="36" t="s">
        <v>277</v>
      </c>
    </row>
    <row r="107" spans="1:16" ht="12.75">
      <c r="A107" s="25" t="s">
        <v>47</v>
      </c>
      <c s="29" t="s">
        <v>208</v>
      </c>
      <c s="29" t="s">
        <v>287</v>
      </c>
      <c s="25" t="s">
        <v>49</v>
      </c>
      <c s="30" t="s">
        <v>288</v>
      </c>
      <c s="31" t="s">
        <v>95</v>
      </c>
      <c s="32">
        <v>4.26</v>
      </c>
      <c s="33">
        <v>0</v>
      </c>
      <c s="34">
        <f>ROUND(ROUND(H107,2)*ROUND(G107,3),2)</f>
      </c>
      <c s="31" t="s">
        <v>52</v>
      </c>
      <c r="O107">
        <f>(I107*21)/100</f>
      </c>
      <c t="s">
        <v>23</v>
      </c>
    </row>
    <row r="108" spans="1:5" ht="12.75">
      <c r="A108" s="35" t="s">
        <v>53</v>
      </c>
      <c r="E108" s="36" t="s">
        <v>49</v>
      </c>
    </row>
    <row r="109" spans="1:5" ht="25.5">
      <c r="A109" s="37" t="s">
        <v>55</v>
      </c>
      <c r="E109" s="38" t="s">
        <v>1450</v>
      </c>
    </row>
    <row r="110" spans="1:5" ht="267.75">
      <c r="A110" t="s">
        <v>57</v>
      </c>
      <c r="E110" s="36" t="s">
        <v>290</v>
      </c>
    </row>
    <row r="111" spans="1:16" ht="12.75">
      <c r="A111" s="25" t="s">
        <v>47</v>
      </c>
      <c s="29" t="s">
        <v>212</v>
      </c>
      <c s="29" t="s">
        <v>1232</v>
      </c>
      <c s="25" t="s">
        <v>49</v>
      </c>
      <c s="30" t="s">
        <v>1233</v>
      </c>
      <c s="31" t="s">
        <v>123</v>
      </c>
      <c s="32">
        <v>67.5</v>
      </c>
      <c s="33">
        <v>0</v>
      </c>
      <c s="34">
        <f>ROUND(ROUND(H111,2)*ROUND(G111,3),2)</f>
      </c>
      <c s="31" t="s">
        <v>52</v>
      </c>
      <c r="O111">
        <f>(I111*21)/100</f>
      </c>
      <c t="s">
        <v>23</v>
      </c>
    </row>
    <row r="112" spans="1:5" ht="12.75">
      <c r="A112" s="35" t="s">
        <v>53</v>
      </c>
      <c r="E112" s="36" t="s">
        <v>241</v>
      </c>
    </row>
    <row r="113" spans="1:5" ht="25.5">
      <c r="A113" s="37" t="s">
        <v>55</v>
      </c>
      <c r="E113" s="38" t="s">
        <v>1451</v>
      </c>
    </row>
    <row r="114" spans="1:5" ht="102">
      <c r="A114" t="s">
        <v>57</v>
      </c>
      <c r="E114" s="36" t="s">
        <v>1236</v>
      </c>
    </row>
    <row r="115" spans="1:18" ht="12.75" customHeight="1">
      <c r="A115" s="6" t="s">
        <v>45</v>
      </c>
      <c s="6"/>
      <c s="41" t="s">
        <v>22</v>
      </c>
      <c s="6"/>
      <c s="27" t="s">
        <v>291</v>
      </c>
      <c s="6"/>
      <c s="6"/>
      <c s="6"/>
      <c s="42">
        <f>0+Q115</f>
      </c>
      <c s="6"/>
      <c r="O115">
        <f>0+R115</f>
      </c>
      <c r="Q115">
        <f>0+I116+I120+I124+I128+I132</f>
      </c>
      <c>
        <f>0+O116+O120+O124+O128+O132</f>
      </c>
    </row>
    <row r="116" spans="1:16" ht="12.75">
      <c r="A116" s="25" t="s">
        <v>47</v>
      </c>
      <c s="29" t="s">
        <v>218</v>
      </c>
      <c s="29" t="s">
        <v>293</v>
      </c>
      <c s="25" t="s">
        <v>49</v>
      </c>
      <c s="30" t="s">
        <v>294</v>
      </c>
      <c s="31" t="s">
        <v>133</v>
      </c>
      <c s="32">
        <v>6.21</v>
      </c>
      <c s="33">
        <v>0</v>
      </c>
      <c s="34">
        <f>ROUND(ROUND(H116,2)*ROUND(G116,3),2)</f>
      </c>
      <c s="31" t="s">
        <v>52</v>
      </c>
      <c r="O116">
        <f>(I116*21)/100</f>
      </c>
      <c t="s">
        <v>23</v>
      </c>
    </row>
    <row r="117" spans="1:5" ht="12.75">
      <c r="A117" s="35" t="s">
        <v>53</v>
      </c>
      <c r="E117" s="36" t="s">
        <v>49</v>
      </c>
    </row>
    <row r="118" spans="1:5" ht="76.5">
      <c r="A118" s="37" t="s">
        <v>55</v>
      </c>
      <c r="E118" s="38" t="s">
        <v>1452</v>
      </c>
    </row>
    <row r="119" spans="1:5" ht="382.5">
      <c r="A119" t="s">
        <v>57</v>
      </c>
      <c r="E119" s="36" t="s">
        <v>296</v>
      </c>
    </row>
    <row r="120" spans="1:16" ht="12.75">
      <c r="A120" s="25" t="s">
        <v>47</v>
      </c>
      <c s="29" t="s">
        <v>222</v>
      </c>
      <c s="29" t="s">
        <v>298</v>
      </c>
      <c s="25" t="s">
        <v>49</v>
      </c>
      <c s="30" t="s">
        <v>299</v>
      </c>
      <c s="31" t="s">
        <v>95</v>
      </c>
      <c s="32">
        <v>0.713</v>
      </c>
      <c s="33">
        <v>0</v>
      </c>
      <c s="34">
        <f>ROUND(ROUND(H120,2)*ROUND(G120,3),2)</f>
      </c>
      <c s="31" t="s">
        <v>52</v>
      </c>
      <c r="O120">
        <f>(I120*21)/100</f>
      </c>
      <c t="s">
        <v>23</v>
      </c>
    </row>
    <row r="121" spans="1:5" ht="12.75">
      <c r="A121" s="35" t="s">
        <v>53</v>
      </c>
      <c r="E121" s="36" t="s">
        <v>49</v>
      </c>
    </row>
    <row r="122" spans="1:5" ht="25.5">
      <c r="A122" s="37" t="s">
        <v>55</v>
      </c>
      <c r="E122" s="38" t="s">
        <v>1453</v>
      </c>
    </row>
    <row r="123" spans="1:5" ht="242.25">
      <c r="A123" t="s">
        <v>57</v>
      </c>
      <c r="E123" s="36" t="s">
        <v>301</v>
      </c>
    </row>
    <row r="124" spans="1:16" ht="12.75">
      <c r="A124" s="25" t="s">
        <v>47</v>
      </c>
      <c s="29" t="s">
        <v>227</v>
      </c>
      <c s="29" t="s">
        <v>313</v>
      </c>
      <c s="25" t="s">
        <v>49</v>
      </c>
      <c s="30" t="s">
        <v>314</v>
      </c>
      <c s="31" t="s">
        <v>133</v>
      </c>
      <c s="32">
        <v>27.5</v>
      </c>
      <c s="33">
        <v>0</v>
      </c>
      <c s="34">
        <f>ROUND(ROUND(H124,2)*ROUND(G124,3),2)</f>
      </c>
      <c s="31" t="s">
        <v>52</v>
      </c>
      <c r="O124">
        <f>(I124*21)/100</f>
      </c>
      <c t="s">
        <v>23</v>
      </c>
    </row>
    <row r="125" spans="1:5" ht="12.75">
      <c r="A125" s="35" t="s">
        <v>53</v>
      </c>
      <c r="E125" s="36" t="s">
        <v>49</v>
      </c>
    </row>
    <row r="126" spans="1:5" ht="76.5">
      <c r="A126" s="37" t="s">
        <v>55</v>
      </c>
      <c r="E126" s="38" t="s">
        <v>1454</v>
      </c>
    </row>
    <row r="127" spans="1:5" ht="369.75">
      <c r="A127" t="s">
        <v>57</v>
      </c>
      <c r="E127" s="36" t="s">
        <v>316</v>
      </c>
    </row>
    <row r="128" spans="1:16" ht="12.75">
      <c r="A128" s="25" t="s">
        <v>47</v>
      </c>
      <c s="29" t="s">
        <v>233</v>
      </c>
      <c s="29" t="s">
        <v>318</v>
      </c>
      <c s="25" t="s">
        <v>49</v>
      </c>
      <c s="30" t="s">
        <v>319</v>
      </c>
      <c s="31" t="s">
        <v>95</v>
      </c>
      <c s="32">
        <v>3.3</v>
      </c>
      <c s="33">
        <v>0</v>
      </c>
      <c s="34">
        <f>ROUND(ROUND(H128,2)*ROUND(G128,3),2)</f>
      </c>
      <c s="31" t="s">
        <v>52</v>
      </c>
      <c r="O128">
        <f>(I128*21)/100</f>
      </c>
      <c t="s">
        <v>23</v>
      </c>
    </row>
    <row r="129" spans="1:5" ht="12.75">
      <c r="A129" s="35" t="s">
        <v>53</v>
      </c>
      <c r="E129" s="36" t="s">
        <v>49</v>
      </c>
    </row>
    <row r="130" spans="1:5" ht="25.5">
      <c r="A130" s="37" t="s">
        <v>55</v>
      </c>
      <c r="E130" s="38" t="s">
        <v>1455</v>
      </c>
    </row>
    <row r="131" spans="1:5" ht="267.75">
      <c r="A131" t="s">
        <v>57</v>
      </c>
      <c r="E131" s="36" t="s">
        <v>290</v>
      </c>
    </row>
    <row r="132" spans="1:16" ht="12.75">
      <c r="A132" s="25" t="s">
        <v>47</v>
      </c>
      <c s="29" t="s">
        <v>238</v>
      </c>
      <c s="29" t="s">
        <v>1456</v>
      </c>
      <c s="25" t="s">
        <v>49</v>
      </c>
      <c s="30" t="s">
        <v>1457</v>
      </c>
      <c s="31" t="s">
        <v>1458</v>
      </c>
      <c s="32">
        <v>12</v>
      </c>
      <c s="33">
        <v>0</v>
      </c>
      <c s="34">
        <f>ROUND(ROUND(H132,2)*ROUND(G132,3),2)</f>
      </c>
      <c s="31" t="s">
        <v>52</v>
      </c>
      <c r="O132">
        <f>(I132*21)/100</f>
      </c>
      <c t="s">
        <v>23</v>
      </c>
    </row>
    <row r="133" spans="1:5" ht="12.75">
      <c r="A133" s="35" t="s">
        <v>53</v>
      </c>
      <c r="E133" s="36" t="s">
        <v>49</v>
      </c>
    </row>
    <row r="134" spans="1:5" ht="12.75">
      <c r="A134" s="37" t="s">
        <v>55</v>
      </c>
      <c r="E134" s="38" t="s">
        <v>1459</v>
      </c>
    </row>
    <row r="135" spans="1:5" ht="38.25">
      <c r="A135" t="s">
        <v>57</v>
      </c>
      <c r="E135" s="36" t="s">
        <v>1460</v>
      </c>
    </row>
    <row r="136" spans="1:18" ht="12.75" customHeight="1">
      <c r="A136" s="6" t="s">
        <v>45</v>
      </c>
      <c s="6"/>
      <c s="41" t="s">
        <v>33</v>
      </c>
      <c s="6"/>
      <c s="27" t="s">
        <v>321</v>
      </c>
      <c s="6"/>
      <c s="6"/>
      <c s="6"/>
      <c s="42">
        <f>0+Q136</f>
      </c>
      <c s="6"/>
      <c r="O136">
        <f>0+R136</f>
      </c>
      <c r="Q136">
        <f>0+I137+I141</f>
      </c>
      <c>
        <f>0+O137+O141</f>
      </c>
    </row>
    <row r="137" spans="1:16" ht="12.75">
      <c r="A137" s="25" t="s">
        <v>47</v>
      </c>
      <c s="29" t="s">
        <v>244</v>
      </c>
      <c s="29" t="s">
        <v>323</v>
      </c>
      <c s="25" t="s">
        <v>49</v>
      </c>
      <c s="30" t="s">
        <v>324</v>
      </c>
      <c s="31" t="s">
        <v>133</v>
      </c>
      <c s="32">
        <v>12.51</v>
      </c>
      <c s="33">
        <v>0</v>
      </c>
      <c s="34">
        <f>ROUND(ROUND(H137,2)*ROUND(G137,3),2)</f>
      </c>
      <c s="31" t="s">
        <v>52</v>
      </c>
      <c r="O137">
        <f>(I137*21)/100</f>
      </c>
      <c t="s">
        <v>23</v>
      </c>
    </row>
    <row r="138" spans="1:5" ht="12.75">
      <c r="A138" s="35" t="s">
        <v>53</v>
      </c>
      <c r="E138" s="36" t="s">
        <v>49</v>
      </c>
    </row>
    <row r="139" spans="1:5" ht="89.25">
      <c r="A139" s="37" t="s">
        <v>55</v>
      </c>
      <c r="E139" s="38" t="s">
        <v>1461</v>
      </c>
    </row>
    <row r="140" spans="1:5" ht="369.75">
      <c r="A140" t="s">
        <v>57</v>
      </c>
      <c r="E140" s="36" t="s">
        <v>316</v>
      </c>
    </row>
    <row r="141" spans="1:16" ht="12.75">
      <c r="A141" s="25" t="s">
        <v>47</v>
      </c>
      <c s="29" t="s">
        <v>251</v>
      </c>
      <c s="29" t="s">
        <v>1250</v>
      </c>
      <c s="25" t="s">
        <v>49</v>
      </c>
      <c s="30" t="s">
        <v>1251</v>
      </c>
      <c s="31" t="s">
        <v>133</v>
      </c>
      <c s="32">
        <v>2.43</v>
      </c>
      <c s="33">
        <v>0</v>
      </c>
      <c s="34">
        <f>ROUND(ROUND(H141,2)*ROUND(G141,3),2)</f>
      </c>
      <c s="31" t="s">
        <v>52</v>
      </c>
      <c r="O141">
        <f>(I141*21)/100</f>
      </c>
      <c t="s">
        <v>23</v>
      </c>
    </row>
    <row r="142" spans="1:5" ht="12.75">
      <c r="A142" s="35" t="s">
        <v>53</v>
      </c>
      <c r="E142" s="36" t="s">
        <v>49</v>
      </c>
    </row>
    <row r="143" spans="1:5" ht="12.75">
      <c r="A143" s="37" t="s">
        <v>55</v>
      </c>
      <c r="E143" s="38" t="s">
        <v>1462</v>
      </c>
    </row>
    <row r="144" spans="1:5" ht="25.5">
      <c r="A144" t="s">
        <v>57</v>
      </c>
      <c r="E144" s="36" t="s">
        <v>1253</v>
      </c>
    </row>
    <row r="145" spans="1:18" ht="12.75" customHeight="1">
      <c r="A145" s="6" t="s">
        <v>45</v>
      </c>
      <c s="6"/>
      <c s="41" t="s">
        <v>35</v>
      </c>
      <c s="6"/>
      <c s="27" t="s">
        <v>353</v>
      </c>
      <c s="6"/>
      <c s="6"/>
      <c s="6"/>
      <c s="42">
        <f>0+Q145</f>
      </c>
      <c s="6"/>
      <c r="O145">
        <f>0+R145</f>
      </c>
      <c r="Q145">
        <f>0+I146</f>
      </c>
      <c>
        <f>0+O146</f>
      </c>
    </row>
    <row r="146" spans="1:16" ht="12.75">
      <c r="A146" s="25" t="s">
        <v>47</v>
      </c>
      <c s="29" t="s">
        <v>257</v>
      </c>
      <c s="29" t="s">
        <v>1463</v>
      </c>
      <c s="25" t="s">
        <v>49</v>
      </c>
      <c s="30" t="s">
        <v>1464</v>
      </c>
      <c s="31" t="s">
        <v>123</v>
      </c>
      <c s="32">
        <v>0.75</v>
      </c>
      <c s="33">
        <v>0</v>
      </c>
      <c s="34">
        <f>ROUND(ROUND(H146,2)*ROUND(G146,3),2)</f>
      </c>
      <c s="31" t="s">
        <v>52</v>
      </c>
      <c r="O146">
        <f>(I146*21)/100</f>
      </c>
      <c t="s">
        <v>23</v>
      </c>
    </row>
    <row r="147" spans="1:5" ht="12.75">
      <c r="A147" s="35" t="s">
        <v>53</v>
      </c>
      <c r="E147" s="36" t="s">
        <v>49</v>
      </c>
    </row>
    <row r="148" spans="1:5" ht="25.5">
      <c r="A148" s="37" t="s">
        <v>55</v>
      </c>
      <c r="E148" s="38" t="s">
        <v>1465</v>
      </c>
    </row>
    <row r="149" spans="1:5" ht="153">
      <c r="A149" t="s">
        <v>57</v>
      </c>
      <c r="E149" s="36" t="s">
        <v>936</v>
      </c>
    </row>
    <row r="150" spans="1:18" ht="12.75" customHeight="1">
      <c r="A150" s="6" t="s">
        <v>45</v>
      </c>
      <c s="6"/>
      <c s="41" t="s">
        <v>80</v>
      </c>
      <c s="6"/>
      <c s="27" t="s">
        <v>396</v>
      </c>
      <c s="6"/>
      <c s="6"/>
      <c s="6"/>
      <c s="42">
        <f>0+Q150</f>
      </c>
      <c s="6"/>
      <c r="O150">
        <f>0+R150</f>
      </c>
      <c r="Q150">
        <f>0+I151+I155+I159+I163+I167+I171</f>
      </c>
      <c>
        <f>0+O151+O155+O159+O163+O167+O171</f>
      </c>
    </row>
    <row r="151" spans="1:16" ht="25.5">
      <c r="A151" s="25" t="s">
        <v>47</v>
      </c>
      <c s="29" t="s">
        <v>262</v>
      </c>
      <c s="29" t="s">
        <v>398</v>
      </c>
      <c s="25" t="s">
        <v>49</v>
      </c>
      <c s="30" t="s">
        <v>399</v>
      </c>
      <c s="31" t="s">
        <v>123</v>
      </c>
      <c s="32">
        <v>71.327</v>
      </c>
      <c s="33">
        <v>0</v>
      </c>
      <c s="34">
        <f>ROUND(ROUND(H151,2)*ROUND(G151,3),2)</f>
      </c>
      <c s="31" t="s">
        <v>52</v>
      </c>
      <c r="O151">
        <f>(I151*21)/100</f>
      </c>
      <c t="s">
        <v>23</v>
      </c>
    </row>
    <row r="152" spans="1:5" ht="12.75">
      <c r="A152" s="35" t="s">
        <v>53</v>
      </c>
      <c r="E152" s="36" t="s">
        <v>241</v>
      </c>
    </row>
    <row r="153" spans="1:5" ht="76.5">
      <c r="A153" s="37" t="s">
        <v>55</v>
      </c>
      <c r="E153" s="38" t="s">
        <v>1466</v>
      </c>
    </row>
    <row r="154" spans="1:5" ht="191.25">
      <c r="A154" t="s">
        <v>57</v>
      </c>
      <c r="E154" s="36" t="s">
        <v>401</v>
      </c>
    </row>
    <row r="155" spans="1:16" ht="12.75">
      <c r="A155" s="25" t="s">
        <v>47</v>
      </c>
      <c s="29" t="s">
        <v>268</v>
      </c>
      <c s="29" t="s">
        <v>403</v>
      </c>
      <c s="25" t="s">
        <v>49</v>
      </c>
      <c s="30" t="s">
        <v>404</v>
      </c>
      <c s="31" t="s">
        <v>123</v>
      </c>
      <c s="32">
        <v>40.5</v>
      </c>
      <c s="33">
        <v>0</v>
      </c>
      <c s="34">
        <f>ROUND(ROUND(H155,2)*ROUND(G155,3),2)</f>
      </c>
      <c s="31" t="s">
        <v>52</v>
      </c>
      <c r="O155">
        <f>(I155*21)/100</f>
      </c>
      <c t="s">
        <v>23</v>
      </c>
    </row>
    <row r="156" spans="1:5" ht="12.75">
      <c r="A156" s="35" t="s">
        <v>53</v>
      </c>
      <c r="E156" s="36" t="s">
        <v>49</v>
      </c>
    </row>
    <row r="157" spans="1:5" ht="12.75">
      <c r="A157" s="37" t="s">
        <v>55</v>
      </c>
      <c r="E157" s="38" t="s">
        <v>1467</v>
      </c>
    </row>
    <row r="158" spans="1:5" ht="38.25">
      <c r="A158" t="s">
        <v>57</v>
      </c>
      <c r="E158" s="36" t="s">
        <v>406</v>
      </c>
    </row>
    <row r="159" spans="1:16" ht="12.75">
      <c r="A159" s="25" t="s">
        <v>47</v>
      </c>
      <c s="29" t="s">
        <v>273</v>
      </c>
      <c s="29" t="s">
        <v>1468</v>
      </c>
      <c s="25" t="s">
        <v>49</v>
      </c>
      <c s="30" t="s">
        <v>1469</v>
      </c>
      <c s="31" t="s">
        <v>123</v>
      </c>
      <c s="32">
        <v>43.2</v>
      </c>
      <c s="33">
        <v>0</v>
      </c>
      <c s="34">
        <f>ROUND(ROUND(H159,2)*ROUND(G159,3),2)</f>
      </c>
      <c s="31" t="s">
        <v>52</v>
      </c>
      <c r="O159">
        <f>(I159*21)/100</f>
      </c>
      <c t="s">
        <v>23</v>
      </c>
    </row>
    <row r="160" spans="1:5" ht="12.75">
      <c r="A160" s="35" t="s">
        <v>53</v>
      </c>
      <c r="E160" s="36" t="s">
        <v>49</v>
      </c>
    </row>
    <row r="161" spans="1:5" ht="12.75">
      <c r="A161" s="37" t="s">
        <v>55</v>
      </c>
      <c r="E161" s="38" t="s">
        <v>1470</v>
      </c>
    </row>
    <row r="162" spans="1:5" ht="89.25">
      <c r="A162" t="s">
        <v>57</v>
      </c>
      <c r="E162" s="36" t="s">
        <v>1471</v>
      </c>
    </row>
    <row r="163" spans="1:16" ht="12.75">
      <c r="A163" s="25" t="s">
        <v>47</v>
      </c>
      <c s="29" t="s">
        <v>278</v>
      </c>
      <c s="29" t="s">
        <v>408</v>
      </c>
      <c s="25" t="s">
        <v>49</v>
      </c>
      <c s="30" t="s">
        <v>409</v>
      </c>
      <c s="31" t="s">
        <v>123</v>
      </c>
      <c s="32">
        <v>46.36</v>
      </c>
      <c s="33">
        <v>0</v>
      </c>
      <c s="34">
        <f>ROUND(ROUND(H163,2)*ROUND(G163,3),2)</f>
      </c>
      <c s="31" t="s">
        <v>52</v>
      </c>
      <c r="O163">
        <f>(I163*21)/100</f>
      </c>
      <c t="s">
        <v>23</v>
      </c>
    </row>
    <row r="164" spans="1:5" ht="12.75">
      <c r="A164" s="35" t="s">
        <v>53</v>
      </c>
      <c r="E164" s="36" t="s">
        <v>49</v>
      </c>
    </row>
    <row r="165" spans="1:5" ht="12.75">
      <c r="A165" s="37" t="s">
        <v>55</v>
      </c>
      <c r="E165" s="38" t="s">
        <v>1472</v>
      </c>
    </row>
    <row r="166" spans="1:5" ht="51">
      <c r="A166" t="s">
        <v>57</v>
      </c>
      <c r="E166" s="36" t="s">
        <v>411</v>
      </c>
    </row>
    <row r="167" spans="1:16" ht="12.75">
      <c r="A167" s="25" t="s">
        <v>47</v>
      </c>
      <c s="29" t="s">
        <v>282</v>
      </c>
      <c s="29" t="s">
        <v>413</v>
      </c>
      <c s="25" t="s">
        <v>49</v>
      </c>
      <c s="30" t="s">
        <v>414</v>
      </c>
      <c s="31" t="s">
        <v>123</v>
      </c>
      <c s="32">
        <v>13.5</v>
      </c>
      <c s="33">
        <v>0</v>
      </c>
      <c s="34">
        <f>ROUND(ROUND(H167,2)*ROUND(G167,3),2)</f>
      </c>
      <c s="31" t="s">
        <v>52</v>
      </c>
      <c r="O167">
        <f>(I167*21)/100</f>
      </c>
      <c t="s">
        <v>23</v>
      </c>
    </row>
    <row r="168" spans="1:5" ht="12.75">
      <c r="A168" s="35" t="s">
        <v>53</v>
      </c>
      <c r="E168" s="36" t="s">
        <v>49</v>
      </c>
    </row>
    <row r="169" spans="1:5" ht="12.75">
      <c r="A169" s="37" t="s">
        <v>55</v>
      </c>
      <c r="E169" s="38" t="s">
        <v>1473</v>
      </c>
    </row>
    <row r="170" spans="1:5" ht="51">
      <c r="A170" t="s">
        <v>57</v>
      </c>
      <c r="E170" s="36" t="s">
        <v>411</v>
      </c>
    </row>
    <row r="171" spans="1:16" ht="12.75">
      <c r="A171" s="25" t="s">
        <v>47</v>
      </c>
      <c s="29" t="s">
        <v>286</v>
      </c>
      <c s="29" t="s">
        <v>417</v>
      </c>
      <c s="25" t="s">
        <v>49</v>
      </c>
      <c s="30" t="s">
        <v>418</v>
      </c>
      <c s="31" t="s">
        <v>123</v>
      </c>
      <c s="32">
        <v>2.7</v>
      </c>
      <c s="33">
        <v>0</v>
      </c>
      <c s="34">
        <f>ROUND(ROUND(H171,2)*ROUND(G171,3),2)</f>
      </c>
      <c s="31" t="s">
        <v>52</v>
      </c>
      <c r="O171">
        <f>(I171*21)/100</f>
      </c>
      <c t="s">
        <v>23</v>
      </c>
    </row>
    <row r="172" spans="1:5" ht="12.75">
      <c r="A172" s="35" t="s">
        <v>53</v>
      </c>
      <c r="E172" s="36" t="s">
        <v>49</v>
      </c>
    </row>
    <row r="173" spans="1:5" ht="25.5">
      <c r="A173" s="37" t="s">
        <v>55</v>
      </c>
      <c r="E173" s="38" t="s">
        <v>1474</v>
      </c>
    </row>
    <row r="174" spans="1:5" ht="51">
      <c r="A174" t="s">
        <v>57</v>
      </c>
      <c r="E174" s="36" t="s">
        <v>411</v>
      </c>
    </row>
    <row r="175" spans="1:18" ht="12.75" customHeight="1">
      <c r="A175" s="6" t="s">
        <v>45</v>
      </c>
      <c s="6"/>
      <c s="41" t="s">
        <v>85</v>
      </c>
      <c s="6"/>
      <c s="27" t="s">
        <v>420</v>
      </c>
      <c s="6"/>
      <c s="6"/>
      <c s="6"/>
      <c s="42">
        <f>0+Q175</f>
      </c>
      <c s="6"/>
      <c r="O175">
        <f>0+R175</f>
      </c>
      <c r="Q175">
        <f>0+I176</f>
      </c>
      <c>
        <f>0+O176</f>
      </c>
    </row>
    <row r="176" spans="1:16" ht="12.75">
      <c r="A176" s="25" t="s">
        <v>47</v>
      </c>
      <c s="29" t="s">
        <v>292</v>
      </c>
      <c s="29" t="s">
        <v>1261</v>
      </c>
      <c s="25" t="s">
        <v>49</v>
      </c>
      <c s="30" t="s">
        <v>1262</v>
      </c>
      <c s="31" t="s">
        <v>163</v>
      </c>
      <c s="32">
        <v>2.4</v>
      </c>
      <c s="33">
        <v>0</v>
      </c>
      <c s="34">
        <f>ROUND(ROUND(H176,2)*ROUND(G176,3),2)</f>
      </c>
      <c s="31" t="s">
        <v>52</v>
      </c>
      <c r="O176">
        <f>(I176*21)/100</f>
      </c>
      <c t="s">
        <v>23</v>
      </c>
    </row>
    <row r="177" spans="1:5" ht="12.75">
      <c r="A177" s="35" t="s">
        <v>53</v>
      </c>
      <c r="E177" s="36" t="s">
        <v>49</v>
      </c>
    </row>
    <row r="178" spans="1:5" ht="25.5">
      <c r="A178" s="37" t="s">
        <v>55</v>
      </c>
      <c r="E178" s="38" t="s">
        <v>1475</v>
      </c>
    </row>
    <row r="179" spans="1:5" ht="255">
      <c r="A179" t="s">
        <v>57</v>
      </c>
      <c r="E179" s="36" t="s">
        <v>1264</v>
      </c>
    </row>
    <row r="180" spans="1:18" ht="12.75" customHeight="1">
      <c r="A180" s="6" t="s">
        <v>45</v>
      </c>
      <c s="6"/>
      <c s="41" t="s">
        <v>40</v>
      </c>
      <c s="6"/>
      <c s="27" t="s">
        <v>477</v>
      </c>
      <c s="6"/>
      <c s="6"/>
      <c s="6"/>
      <c s="42">
        <f>0+Q180</f>
      </c>
      <c s="6"/>
      <c r="O180">
        <f>0+R180</f>
      </c>
      <c r="Q180">
        <f>0+I181+I185+I189+I193+I197+I201+I205+I209+I213+I217+I221+I225+I229+I233+I237</f>
      </c>
      <c>
        <f>0+O181+O185+O189+O193+O197+O201+O205+O209+O213+O217+O221+O225+O229+O233+O237</f>
      </c>
    </row>
    <row r="181" spans="1:16" ht="12.75">
      <c r="A181" s="25" t="s">
        <v>47</v>
      </c>
      <c s="29" t="s">
        <v>297</v>
      </c>
      <c s="29" t="s">
        <v>484</v>
      </c>
      <c s="25" t="s">
        <v>49</v>
      </c>
      <c s="30" t="s">
        <v>485</v>
      </c>
      <c s="31" t="s">
        <v>163</v>
      </c>
      <c s="32">
        <v>27</v>
      </c>
      <c s="33">
        <v>0</v>
      </c>
      <c s="34">
        <f>ROUND(ROUND(H181,2)*ROUND(G181,3),2)</f>
      </c>
      <c s="31" t="s">
        <v>52</v>
      </c>
      <c r="O181">
        <f>(I181*21)/100</f>
      </c>
      <c t="s">
        <v>23</v>
      </c>
    </row>
    <row r="182" spans="1:5" ht="12.75">
      <c r="A182" s="35" t="s">
        <v>53</v>
      </c>
      <c r="E182" s="36" t="s">
        <v>49</v>
      </c>
    </row>
    <row r="183" spans="1:5" ht="12.75">
      <c r="A183" s="37" t="s">
        <v>55</v>
      </c>
      <c r="E183" s="38" t="s">
        <v>1476</v>
      </c>
    </row>
    <row r="184" spans="1:5" ht="63.75">
      <c r="A184" t="s">
        <v>57</v>
      </c>
      <c r="E184" s="36" t="s">
        <v>487</v>
      </c>
    </row>
    <row r="185" spans="1:16" ht="12.75">
      <c r="A185" s="25" t="s">
        <v>47</v>
      </c>
      <c s="29" t="s">
        <v>302</v>
      </c>
      <c s="29" t="s">
        <v>1176</v>
      </c>
      <c s="25" t="s">
        <v>49</v>
      </c>
      <c s="30" t="s">
        <v>1177</v>
      </c>
      <c s="31" t="s">
        <v>163</v>
      </c>
      <c s="32">
        <v>40</v>
      </c>
      <c s="33">
        <v>0</v>
      </c>
      <c s="34">
        <f>ROUND(ROUND(H185,2)*ROUND(G185,3),2)</f>
      </c>
      <c s="31" t="s">
        <v>52</v>
      </c>
      <c r="O185">
        <f>(I185*21)/100</f>
      </c>
      <c t="s">
        <v>23</v>
      </c>
    </row>
    <row r="186" spans="1:5" ht="12.75">
      <c r="A186" s="35" t="s">
        <v>53</v>
      </c>
      <c r="E186" s="36" t="s">
        <v>49</v>
      </c>
    </row>
    <row r="187" spans="1:5" ht="12.75">
      <c r="A187" s="37" t="s">
        <v>55</v>
      </c>
      <c r="E187" s="38" t="s">
        <v>1477</v>
      </c>
    </row>
    <row r="188" spans="1:5" ht="76.5">
      <c r="A188" t="s">
        <v>57</v>
      </c>
      <c r="E188" s="36" t="s">
        <v>1179</v>
      </c>
    </row>
    <row r="189" spans="1:16" ht="12.75">
      <c r="A189" s="25" t="s">
        <v>47</v>
      </c>
      <c s="29" t="s">
        <v>307</v>
      </c>
      <c s="29" t="s">
        <v>1180</v>
      </c>
      <c s="25" t="s">
        <v>49</v>
      </c>
      <c s="30" t="s">
        <v>1181</v>
      </c>
      <c s="31" t="s">
        <v>163</v>
      </c>
      <c s="32">
        <v>40</v>
      </c>
      <c s="33">
        <v>0</v>
      </c>
      <c s="34">
        <f>ROUND(ROUND(H189,2)*ROUND(G189,3),2)</f>
      </c>
      <c s="31" t="s">
        <v>52</v>
      </c>
      <c r="O189">
        <f>(I189*21)/100</f>
      </c>
      <c t="s">
        <v>23</v>
      </c>
    </row>
    <row r="190" spans="1:5" ht="12.75">
      <c r="A190" s="35" t="s">
        <v>53</v>
      </c>
      <c r="E190" s="36" t="s">
        <v>49</v>
      </c>
    </row>
    <row r="191" spans="1:5" ht="12.75">
      <c r="A191" s="37" t="s">
        <v>55</v>
      </c>
      <c r="E191" s="38" t="s">
        <v>1477</v>
      </c>
    </row>
    <row r="192" spans="1:5" ht="38.25">
      <c r="A192" t="s">
        <v>57</v>
      </c>
      <c r="E192" s="36" t="s">
        <v>1017</v>
      </c>
    </row>
    <row r="193" spans="1:16" ht="12.75">
      <c r="A193" s="25" t="s">
        <v>47</v>
      </c>
      <c s="29" t="s">
        <v>312</v>
      </c>
      <c s="29" t="s">
        <v>1183</v>
      </c>
      <c s="25" t="s">
        <v>49</v>
      </c>
      <c s="30" t="s">
        <v>1184</v>
      </c>
      <c s="31" t="s">
        <v>1185</v>
      </c>
      <c s="32">
        <v>1830</v>
      </c>
      <c s="33">
        <v>0</v>
      </c>
      <c s="34">
        <f>ROUND(ROUND(H193,2)*ROUND(G193,3),2)</f>
      </c>
      <c s="31" t="s">
        <v>52</v>
      </c>
      <c r="O193">
        <f>(I193*21)/100</f>
      </c>
      <c t="s">
        <v>23</v>
      </c>
    </row>
    <row r="194" spans="1:5" ht="12.75">
      <c r="A194" s="35" t="s">
        <v>53</v>
      </c>
      <c r="E194" s="36" t="s">
        <v>49</v>
      </c>
    </row>
    <row r="195" spans="1:5" ht="25.5">
      <c r="A195" s="37" t="s">
        <v>55</v>
      </c>
      <c r="E195" s="38" t="s">
        <v>1478</v>
      </c>
    </row>
    <row r="196" spans="1:5" ht="25.5">
      <c r="A196" t="s">
        <v>57</v>
      </c>
      <c r="E196" s="36" t="s">
        <v>1187</v>
      </c>
    </row>
    <row r="197" spans="1:16" ht="12.75">
      <c r="A197" s="25" t="s">
        <v>47</v>
      </c>
      <c s="29" t="s">
        <v>317</v>
      </c>
      <c s="29" t="s">
        <v>494</v>
      </c>
      <c s="25" t="s">
        <v>49</v>
      </c>
      <c s="30" t="s">
        <v>495</v>
      </c>
      <c s="31" t="s">
        <v>77</v>
      </c>
      <c s="32">
        <v>6</v>
      </c>
      <c s="33">
        <v>0</v>
      </c>
      <c s="34">
        <f>ROUND(ROUND(H197,2)*ROUND(G197,3),2)</f>
      </c>
      <c s="31" t="s">
        <v>52</v>
      </c>
      <c r="O197">
        <f>(I197*21)/100</f>
      </c>
      <c t="s">
        <v>23</v>
      </c>
    </row>
    <row r="198" spans="1:5" ht="25.5">
      <c r="A198" s="35" t="s">
        <v>53</v>
      </c>
      <c r="E198" s="36" t="s">
        <v>502</v>
      </c>
    </row>
    <row r="199" spans="1:5" ht="12.75">
      <c r="A199" s="37" t="s">
        <v>55</v>
      </c>
      <c r="E199" s="38" t="s">
        <v>1479</v>
      </c>
    </row>
    <row r="200" spans="1:5" ht="12.75">
      <c r="A200" t="s">
        <v>57</v>
      </c>
      <c r="E200" s="36" t="s">
        <v>498</v>
      </c>
    </row>
    <row r="201" spans="1:16" ht="12.75">
      <c r="A201" s="25" t="s">
        <v>47</v>
      </c>
      <c s="29" t="s">
        <v>322</v>
      </c>
      <c s="29" t="s">
        <v>500</v>
      </c>
      <c s="25" t="s">
        <v>49</v>
      </c>
      <c s="30" t="s">
        <v>501</v>
      </c>
      <c s="31" t="s">
        <v>77</v>
      </c>
      <c s="32">
        <v>12</v>
      </c>
      <c s="33">
        <v>0</v>
      </c>
      <c s="34">
        <f>ROUND(ROUND(H201,2)*ROUND(G201,3),2)</f>
      </c>
      <c s="31" t="s">
        <v>52</v>
      </c>
      <c r="O201">
        <f>(I201*21)/100</f>
      </c>
      <c t="s">
        <v>23</v>
      </c>
    </row>
    <row r="202" spans="1:5" ht="25.5">
      <c r="A202" s="35" t="s">
        <v>53</v>
      </c>
      <c r="E202" s="36" t="s">
        <v>502</v>
      </c>
    </row>
    <row r="203" spans="1:5" ht="12.75">
      <c r="A203" s="37" t="s">
        <v>55</v>
      </c>
      <c r="E203" s="38" t="s">
        <v>1480</v>
      </c>
    </row>
    <row r="204" spans="1:5" ht="25.5">
      <c r="A204" t="s">
        <v>57</v>
      </c>
      <c r="E204" s="36" t="s">
        <v>504</v>
      </c>
    </row>
    <row r="205" spans="1:16" ht="12.75">
      <c r="A205" s="25" t="s">
        <v>47</v>
      </c>
      <c s="29" t="s">
        <v>326</v>
      </c>
      <c s="29" t="s">
        <v>546</v>
      </c>
      <c s="25" t="s">
        <v>49</v>
      </c>
      <c s="30" t="s">
        <v>547</v>
      </c>
      <c s="31" t="s">
        <v>163</v>
      </c>
      <c s="32">
        <v>5</v>
      </c>
      <c s="33">
        <v>0</v>
      </c>
      <c s="34">
        <f>ROUND(ROUND(H205,2)*ROUND(G205,3),2)</f>
      </c>
      <c s="31" t="s">
        <v>52</v>
      </c>
      <c r="O205">
        <f>(I205*21)/100</f>
      </c>
      <c t="s">
        <v>23</v>
      </c>
    </row>
    <row r="206" spans="1:5" ht="12.75">
      <c r="A206" s="35" t="s">
        <v>53</v>
      </c>
      <c r="E206" s="36" t="s">
        <v>49</v>
      </c>
    </row>
    <row r="207" spans="1:5" ht="25.5">
      <c r="A207" s="37" t="s">
        <v>55</v>
      </c>
      <c r="E207" s="38" t="s">
        <v>1481</v>
      </c>
    </row>
    <row r="208" spans="1:5" ht="51">
      <c r="A208" t="s">
        <v>57</v>
      </c>
      <c r="E208" s="36" t="s">
        <v>544</v>
      </c>
    </row>
    <row r="209" spans="1:16" ht="12.75">
      <c r="A209" s="25" t="s">
        <v>47</v>
      </c>
      <c s="29" t="s">
        <v>332</v>
      </c>
      <c s="29" t="s">
        <v>571</v>
      </c>
      <c s="25" t="s">
        <v>49</v>
      </c>
      <c s="30" t="s">
        <v>572</v>
      </c>
      <c s="31" t="s">
        <v>163</v>
      </c>
      <c s="32">
        <v>33</v>
      </c>
      <c s="33">
        <v>0</v>
      </c>
      <c s="34">
        <f>ROUND(ROUND(H209,2)*ROUND(G209,3),2)</f>
      </c>
      <c s="31" t="s">
        <v>52</v>
      </c>
      <c r="O209">
        <f>(I209*21)/100</f>
      </c>
      <c t="s">
        <v>23</v>
      </c>
    </row>
    <row r="210" spans="1:5" ht="12.75">
      <c r="A210" s="35" t="s">
        <v>53</v>
      </c>
      <c r="E210" s="36" t="s">
        <v>49</v>
      </c>
    </row>
    <row r="211" spans="1:5" ht="12.75">
      <c r="A211" s="37" t="s">
        <v>55</v>
      </c>
      <c r="E211" s="38" t="s">
        <v>1482</v>
      </c>
    </row>
    <row r="212" spans="1:5" ht="25.5">
      <c r="A212" t="s">
        <v>57</v>
      </c>
      <c r="E212" s="36" t="s">
        <v>574</v>
      </c>
    </row>
    <row r="213" spans="1:16" ht="12.75">
      <c r="A213" s="25" t="s">
        <v>47</v>
      </c>
      <c s="29" t="s">
        <v>338</v>
      </c>
      <c s="29" t="s">
        <v>1190</v>
      </c>
      <c s="25" t="s">
        <v>49</v>
      </c>
      <c s="30" t="s">
        <v>1191</v>
      </c>
      <c s="31" t="s">
        <v>77</v>
      </c>
      <c s="32">
        <v>20</v>
      </c>
      <c s="33">
        <v>0</v>
      </c>
      <c s="34">
        <f>ROUND(ROUND(H213,2)*ROUND(G213,3),2)</f>
      </c>
      <c s="31" t="s">
        <v>52</v>
      </c>
      <c r="O213">
        <f>(I213*21)/100</f>
      </c>
      <c t="s">
        <v>23</v>
      </c>
    </row>
    <row r="214" spans="1:5" ht="25.5">
      <c r="A214" s="35" t="s">
        <v>53</v>
      </c>
      <c r="E214" s="36" t="s">
        <v>502</v>
      </c>
    </row>
    <row r="215" spans="1:5" ht="12.75">
      <c r="A215" s="37" t="s">
        <v>55</v>
      </c>
      <c r="E215" s="38" t="s">
        <v>1483</v>
      </c>
    </row>
    <row r="216" spans="1:5" ht="25.5">
      <c r="A216" t="s">
        <v>57</v>
      </c>
      <c r="E216" s="36" t="s">
        <v>1193</v>
      </c>
    </row>
    <row r="217" spans="1:16" ht="12.75">
      <c r="A217" s="25" t="s">
        <v>47</v>
      </c>
      <c s="29" t="s">
        <v>343</v>
      </c>
      <c s="29" t="s">
        <v>1272</v>
      </c>
      <c s="25" t="s">
        <v>49</v>
      </c>
      <c s="30" t="s">
        <v>1273</v>
      </c>
      <c s="31" t="s">
        <v>123</v>
      </c>
      <c s="32">
        <v>6.36</v>
      </c>
      <c s="33">
        <v>0</v>
      </c>
      <c s="34">
        <f>ROUND(ROUND(H217,2)*ROUND(G217,3),2)</f>
      </c>
      <c s="31" t="s">
        <v>52</v>
      </c>
      <c r="O217">
        <f>(I217*21)/100</f>
      </c>
      <c t="s">
        <v>23</v>
      </c>
    </row>
    <row r="218" spans="1:5" ht="12.75">
      <c r="A218" s="35" t="s">
        <v>53</v>
      </c>
      <c r="E218" s="36" t="s">
        <v>49</v>
      </c>
    </row>
    <row r="219" spans="1:5" ht="12.75">
      <c r="A219" s="37" t="s">
        <v>55</v>
      </c>
      <c r="E219" s="38" t="s">
        <v>1484</v>
      </c>
    </row>
    <row r="220" spans="1:5" ht="25.5">
      <c r="A220" t="s">
        <v>57</v>
      </c>
      <c r="E220" s="36" t="s">
        <v>1275</v>
      </c>
    </row>
    <row r="221" spans="1:16" ht="12.75">
      <c r="A221" s="25" t="s">
        <v>47</v>
      </c>
      <c s="29" t="s">
        <v>348</v>
      </c>
      <c s="29" t="s">
        <v>1276</v>
      </c>
      <c s="25" t="s">
        <v>49</v>
      </c>
      <c s="30" t="s">
        <v>1277</v>
      </c>
      <c s="31" t="s">
        <v>163</v>
      </c>
      <c s="32">
        <v>27</v>
      </c>
      <c s="33">
        <v>0</v>
      </c>
      <c s="34">
        <f>ROUND(ROUND(H221,2)*ROUND(G221,3),2)</f>
      </c>
      <c s="31" t="s">
        <v>52</v>
      </c>
      <c r="O221">
        <f>(I221*21)/100</f>
      </c>
      <c t="s">
        <v>23</v>
      </c>
    </row>
    <row r="222" spans="1:5" ht="12.75">
      <c r="A222" s="35" t="s">
        <v>53</v>
      </c>
      <c r="E222" s="36" t="s">
        <v>49</v>
      </c>
    </row>
    <row r="223" spans="1:5" ht="25.5">
      <c r="A223" s="37" t="s">
        <v>55</v>
      </c>
      <c r="E223" s="38" t="s">
        <v>1485</v>
      </c>
    </row>
    <row r="224" spans="1:5" ht="38.25">
      <c r="A224" t="s">
        <v>57</v>
      </c>
      <c r="E224" s="36" t="s">
        <v>579</v>
      </c>
    </row>
    <row r="225" spans="1:16" ht="12.75">
      <c r="A225" s="25" t="s">
        <v>47</v>
      </c>
      <c s="29" t="s">
        <v>354</v>
      </c>
      <c s="29" t="s">
        <v>1279</v>
      </c>
      <c s="25" t="s">
        <v>49</v>
      </c>
      <c s="30" t="s">
        <v>1280</v>
      </c>
      <c s="31" t="s">
        <v>163</v>
      </c>
      <c s="32">
        <v>15.8</v>
      </c>
      <c s="33">
        <v>0</v>
      </c>
      <c s="34">
        <f>ROUND(ROUND(H225,2)*ROUND(G225,3),2)</f>
      </c>
      <c s="31" t="s">
        <v>52</v>
      </c>
      <c r="O225">
        <f>(I225*21)/100</f>
      </c>
      <c t="s">
        <v>23</v>
      </c>
    </row>
    <row r="226" spans="1:5" ht="12.75">
      <c r="A226" s="35" t="s">
        <v>53</v>
      </c>
      <c r="E226" s="36" t="s">
        <v>335</v>
      </c>
    </row>
    <row r="227" spans="1:5" ht="12.75">
      <c r="A227" s="37" t="s">
        <v>55</v>
      </c>
      <c r="E227" s="38" t="s">
        <v>1486</v>
      </c>
    </row>
    <row r="228" spans="1:5" ht="25.5">
      <c r="A228" t="s">
        <v>57</v>
      </c>
      <c r="E228" s="36" t="s">
        <v>1275</v>
      </c>
    </row>
    <row r="229" spans="1:16" ht="12.75">
      <c r="A229" s="25" t="s">
        <v>47</v>
      </c>
      <c s="29" t="s">
        <v>359</v>
      </c>
      <c s="29" t="s">
        <v>1282</v>
      </c>
      <c s="25" t="s">
        <v>49</v>
      </c>
      <c s="30" t="s">
        <v>1283</v>
      </c>
      <c s="31" t="s">
        <v>163</v>
      </c>
      <c s="32">
        <v>21.1</v>
      </c>
      <c s="33">
        <v>0</v>
      </c>
      <c s="34">
        <f>ROUND(ROUND(H229,2)*ROUND(G229,3),2)</f>
      </c>
      <c s="31" t="s">
        <v>52</v>
      </c>
      <c r="O229">
        <f>(I229*21)/100</f>
      </c>
      <c t="s">
        <v>23</v>
      </c>
    </row>
    <row r="230" spans="1:5" ht="12.75">
      <c r="A230" s="35" t="s">
        <v>53</v>
      </c>
      <c r="E230" s="36" t="s">
        <v>603</v>
      </c>
    </row>
    <row r="231" spans="1:5" ht="12.75">
      <c r="A231" s="37" t="s">
        <v>55</v>
      </c>
      <c r="E231" s="38" t="s">
        <v>1487</v>
      </c>
    </row>
    <row r="232" spans="1:5" ht="38.25">
      <c r="A232" t="s">
        <v>57</v>
      </c>
      <c r="E232" s="36" t="s">
        <v>579</v>
      </c>
    </row>
    <row r="233" spans="1:16" ht="12.75">
      <c r="A233" s="25" t="s">
        <v>47</v>
      </c>
      <c s="29" t="s">
        <v>365</v>
      </c>
      <c s="29" t="s">
        <v>1488</v>
      </c>
      <c s="25" t="s">
        <v>49</v>
      </c>
      <c s="30" t="s">
        <v>1489</v>
      </c>
      <c s="31" t="s">
        <v>123</v>
      </c>
      <c s="32">
        <v>10.5</v>
      </c>
      <c s="33">
        <v>0</v>
      </c>
      <c s="34">
        <f>ROUND(ROUND(H233,2)*ROUND(G233,3),2)</f>
      </c>
      <c s="31" t="s">
        <v>52</v>
      </c>
      <c r="O233">
        <f>(I233*21)/100</f>
      </c>
      <c t="s">
        <v>23</v>
      </c>
    </row>
    <row r="234" spans="1:5" ht="12.75">
      <c r="A234" s="35" t="s">
        <v>53</v>
      </c>
      <c r="E234" s="36" t="s">
        <v>49</v>
      </c>
    </row>
    <row r="235" spans="1:5" ht="25.5">
      <c r="A235" s="37" t="s">
        <v>55</v>
      </c>
      <c r="E235" s="38" t="s">
        <v>1490</v>
      </c>
    </row>
    <row r="236" spans="1:5" ht="25.5">
      <c r="A236" t="s">
        <v>57</v>
      </c>
      <c r="E236" s="36" t="s">
        <v>1111</v>
      </c>
    </row>
    <row r="237" spans="1:16" ht="12.75">
      <c r="A237" s="25" t="s">
        <v>47</v>
      </c>
      <c s="29" t="s">
        <v>369</v>
      </c>
      <c s="29" t="s">
        <v>1491</v>
      </c>
      <c s="25" t="s">
        <v>49</v>
      </c>
      <c s="30" t="s">
        <v>1492</v>
      </c>
      <c s="31" t="s">
        <v>163</v>
      </c>
      <c s="32">
        <v>24</v>
      </c>
      <c s="33">
        <v>0</v>
      </c>
      <c s="34">
        <f>ROUND(ROUND(H237,2)*ROUND(G237,3),2)</f>
      </c>
      <c s="31" t="s">
        <v>52</v>
      </c>
      <c r="O237">
        <f>(I237*21)/100</f>
      </c>
      <c t="s">
        <v>23</v>
      </c>
    </row>
    <row r="238" spans="1:5" ht="25.5">
      <c r="A238" s="35" t="s">
        <v>53</v>
      </c>
      <c r="E238" s="36" t="s">
        <v>502</v>
      </c>
    </row>
    <row r="239" spans="1:5" ht="12.75">
      <c r="A239" s="37" t="s">
        <v>55</v>
      </c>
      <c r="E239" s="38" t="s">
        <v>1493</v>
      </c>
    </row>
    <row r="240" spans="1:5" ht="114.75">
      <c r="A240" t="s">
        <v>57</v>
      </c>
      <c r="E240" s="36" t="s">
        <v>1494</v>
      </c>
    </row>
  </sheetData>
  <sheetProtection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3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0+O8+O33+O78+O115+O136+O145+O170+O175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1495</v>
      </c>
      <c s="39">
        <f>0+I8+I33+I78+I115+I136+I145+I170+I175</f>
      </c>
      <c s="10"/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1495</v>
      </c>
      <c s="6"/>
      <c s="18" t="s">
        <v>1496</v>
      </c>
      <c s="6"/>
      <c s="6"/>
      <c s="19"/>
      <c s="19"/>
      <c s="6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27</v>
      </c>
      <c s="19"/>
      <c s="27" t="s">
        <v>46</v>
      </c>
      <c s="19"/>
      <c s="19"/>
      <c s="19"/>
      <c s="28">
        <f>0+Q8</f>
      </c>
      <c s="19"/>
      <c r="O8">
        <f>0+R8</f>
      </c>
      <c r="Q8">
        <f>0+I9+I13+I17+I21+I25+I29</f>
      </c>
      <c>
        <f>0+O9+O13+O17+O21+O25+O29</f>
      </c>
    </row>
    <row r="9" spans="1:16" ht="12.75">
      <c r="A9" s="25" t="s">
        <v>47</v>
      </c>
      <c s="29" t="s">
        <v>29</v>
      </c>
      <c s="29" t="s">
        <v>92</v>
      </c>
      <c s="25" t="s">
        <v>93</v>
      </c>
      <c s="30" t="s">
        <v>94</v>
      </c>
      <c s="31" t="s">
        <v>95</v>
      </c>
      <c s="32">
        <v>406.581</v>
      </c>
      <c s="33">
        <v>0</v>
      </c>
      <c s="34">
        <f>ROUND(ROUND(H9,2)*ROUND(G9,3),2)</f>
      </c>
      <c s="31" t="s">
        <v>52</v>
      </c>
      <c r="O9">
        <f>(I9*21)/100</f>
      </c>
      <c t="s">
        <v>23</v>
      </c>
    </row>
    <row r="10" spans="1:5" ht="25.5">
      <c r="A10" s="35" t="s">
        <v>53</v>
      </c>
      <c r="E10" s="36" t="s">
        <v>96</v>
      </c>
    </row>
    <row r="11" spans="1:5" ht="63.75">
      <c r="A11" s="37" t="s">
        <v>55</v>
      </c>
      <c r="E11" s="38" t="s">
        <v>1497</v>
      </c>
    </row>
    <row r="12" spans="1:5" ht="25.5">
      <c r="A12" t="s">
        <v>57</v>
      </c>
      <c r="E12" s="36" t="s">
        <v>98</v>
      </c>
    </row>
    <row r="13" spans="1:16" ht="12.75">
      <c r="A13" s="25" t="s">
        <v>47</v>
      </c>
      <c s="29" t="s">
        <v>23</v>
      </c>
      <c s="29" t="s">
        <v>92</v>
      </c>
      <c s="25" t="s">
        <v>676</v>
      </c>
      <c s="30" t="s">
        <v>94</v>
      </c>
      <c s="31" t="s">
        <v>95</v>
      </c>
      <c s="32">
        <v>22.385</v>
      </c>
      <c s="33">
        <v>0</v>
      </c>
      <c s="34">
        <f>ROUND(ROUND(H13,2)*ROUND(G13,3),2)</f>
      </c>
      <c s="31" t="s">
        <v>52</v>
      </c>
      <c r="O13">
        <f>(I13*21)/100</f>
      </c>
      <c t="s">
        <v>23</v>
      </c>
    </row>
    <row r="14" spans="1:5" ht="25.5">
      <c r="A14" s="35" t="s">
        <v>53</v>
      </c>
      <c r="E14" s="36" t="s">
        <v>100</v>
      </c>
    </row>
    <row r="15" spans="1:5" ht="51">
      <c r="A15" s="37" t="s">
        <v>55</v>
      </c>
      <c r="E15" s="38" t="s">
        <v>1498</v>
      </c>
    </row>
    <row r="16" spans="1:5" ht="25.5">
      <c r="A16" t="s">
        <v>57</v>
      </c>
      <c r="E16" s="36" t="s">
        <v>98</v>
      </c>
    </row>
    <row r="17" spans="1:16" ht="12.75">
      <c r="A17" s="25" t="s">
        <v>47</v>
      </c>
      <c s="29" t="s">
        <v>22</v>
      </c>
      <c s="29" t="s">
        <v>106</v>
      </c>
      <c s="25" t="s">
        <v>49</v>
      </c>
      <c s="30" t="s">
        <v>107</v>
      </c>
      <c s="31" t="s">
        <v>51</v>
      </c>
      <c s="32">
        <v>1</v>
      </c>
      <c s="33">
        <v>0</v>
      </c>
      <c s="34">
        <f>ROUND(ROUND(H17,2)*ROUND(G17,3),2)</f>
      </c>
      <c s="31" t="s">
        <v>52</v>
      </c>
      <c r="O17">
        <f>(I17*21)/100</f>
      </c>
      <c t="s">
        <v>23</v>
      </c>
    </row>
    <row r="18" spans="1:5" ht="102">
      <c r="A18" s="35" t="s">
        <v>53</v>
      </c>
      <c r="E18" s="36" t="s">
        <v>108</v>
      </c>
    </row>
    <row r="19" spans="1:5" ht="12.75">
      <c r="A19" s="37" t="s">
        <v>55</v>
      </c>
      <c r="E19" s="38" t="s">
        <v>56</v>
      </c>
    </row>
    <row r="20" spans="1:5" ht="12.75">
      <c r="A20" t="s">
        <v>57</v>
      </c>
      <c r="E20" s="36" t="s">
        <v>109</v>
      </c>
    </row>
    <row r="21" spans="1:16" ht="12.75">
      <c r="A21" s="25" t="s">
        <v>47</v>
      </c>
      <c s="29" t="s">
        <v>33</v>
      </c>
      <c s="29" t="s">
        <v>110</v>
      </c>
      <c s="25" t="s">
        <v>49</v>
      </c>
      <c s="30" t="s">
        <v>111</v>
      </c>
      <c s="31" t="s">
        <v>51</v>
      </c>
      <c s="32">
        <v>1</v>
      </c>
      <c s="33">
        <v>0</v>
      </c>
      <c s="34">
        <f>ROUND(ROUND(H21,2)*ROUND(G21,3),2)</f>
      </c>
      <c s="31" t="s">
        <v>52</v>
      </c>
      <c r="O21">
        <f>(I21*21)/100</f>
      </c>
      <c t="s">
        <v>23</v>
      </c>
    </row>
    <row r="22" spans="1:5" ht="25.5">
      <c r="A22" s="35" t="s">
        <v>53</v>
      </c>
      <c r="E22" s="36" t="s">
        <v>1499</v>
      </c>
    </row>
    <row r="23" spans="1:5" ht="12.75">
      <c r="A23" s="37" t="s">
        <v>55</v>
      </c>
      <c r="E23" s="38" t="s">
        <v>56</v>
      </c>
    </row>
    <row r="24" spans="1:5" ht="12.75">
      <c r="A24" t="s">
        <v>57</v>
      </c>
      <c r="E24" s="36" t="s">
        <v>62</v>
      </c>
    </row>
    <row r="25" spans="1:16" ht="12.75">
      <c r="A25" s="25" t="s">
        <v>47</v>
      </c>
      <c s="29" t="s">
        <v>35</v>
      </c>
      <c s="29" t="s">
        <v>113</v>
      </c>
      <c s="25" t="s">
        <v>49</v>
      </c>
      <c s="30" t="s">
        <v>114</v>
      </c>
      <c s="31" t="s">
        <v>51</v>
      </c>
      <c s="32">
        <v>1</v>
      </c>
      <c s="33">
        <v>0</v>
      </c>
      <c s="34">
        <f>ROUND(ROUND(H25,2)*ROUND(G25,3),2)</f>
      </c>
      <c s="31" t="s">
        <v>52</v>
      </c>
      <c r="O25">
        <f>(I25*21)/100</f>
      </c>
      <c t="s">
        <v>23</v>
      </c>
    </row>
    <row r="26" spans="1:5" ht="25.5">
      <c r="A26" s="35" t="s">
        <v>53</v>
      </c>
      <c r="E26" s="36" t="s">
        <v>1500</v>
      </c>
    </row>
    <row r="27" spans="1:5" ht="12.75">
      <c r="A27" s="37" t="s">
        <v>55</v>
      </c>
      <c r="E27" s="38" t="s">
        <v>56</v>
      </c>
    </row>
    <row r="28" spans="1:5" ht="12.75">
      <c r="A28" t="s">
        <v>57</v>
      </c>
      <c r="E28" s="36" t="s">
        <v>62</v>
      </c>
    </row>
    <row r="29" spans="1:16" ht="12.75">
      <c r="A29" s="25" t="s">
        <v>47</v>
      </c>
      <c s="29" t="s">
        <v>37</v>
      </c>
      <c s="29" t="s">
        <v>116</v>
      </c>
      <c s="25" t="s">
        <v>49</v>
      </c>
      <c s="30" t="s">
        <v>117</v>
      </c>
      <c s="31" t="s">
        <v>51</v>
      </c>
      <c s="32">
        <v>1</v>
      </c>
      <c s="33">
        <v>0</v>
      </c>
      <c s="34">
        <f>ROUND(ROUND(H29,2)*ROUND(G29,3),2)</f>
      </c>
      <c s="31" t="s">
        <v>52</v>
      </c>
      <c r="O29">
        <f>(I29*21)/100</f>
      </c>
      <c t="s">
        <v>23</v>
      </c>
    </row>
    <row r="30" spans="1:5" ht="25.5">
      <c r="A30" s="35" t="s">
        <v>53</v>
      </c>
      <c r="E30" s="36" t="s">
        <v>1501</v>
      </c>
    </row>
    <row r="31" spans="1:5" ht="12.75">
      <c r="A31" s="37" t="s">
        <v>55</v>
      </c>
      <c r="E31" s="38" t="s">
        <v>56</v>
      </c>
    </row>
    <row r="32" spans="1:5" ht="63.75">
      <c r="A32" t="s">
        <v>57</v>
      </c>
      <c r="E32" s="36" t="s">
        <v>119</v>
      </c>
    </row>
    <row r="33" spans="1:18" ht="12.75" customHeight="1">
      <c r="A33" s="6" t="s">
        <v>45</v>
      </c>
      <c s="6"/>
      <c s="41" t="s">
        <v>29</v>
      </c>
      <c s="6"/>
      <c s="27" t="s">
        <v>120</v>
      </c>
      <c s="6"/>
      <c s="6"/>
      <c s="6"/>
      <c s="42">
        <f>0+Q33</f>
      </c>
      <c s="6"/>
      <c r="O33">
        <f>0+R33</f>
      </c>
      <c r="Q33">
        <f>0+I34+I38+I42+I46+I50+I54+I58+I62+I66+I70+I74</f>
      </c>
      <c>
        <f>0+O34+O38+O42+O46+O50+O54+O58+O62+O66+O70+O74</f>
      </c>
    </row>
    <row r="34" spans="1:16" ht="12.75">
      <c r="A34" s="25" t="s">
        <v>47</v>
      </c>
      <c s="29" t="s">
        <v>80</v>
      </c>
      <c s="29" t="s">
        <v>121</v>
      </c>
      <c s="25" t="s">
        <v>49</v>
      </c>
      <c s="30" t="s">
        <v>122</v>
      </c>
      <c s="31" t="s">
        <v>123</v>
      </c>
      <c s="32">
        <v>70</v>
      </c>
      <c s="33">
        <v>0</v>
      </c>
      <c s="34">
        <f>ROUND(ROUND(H34,2)*ROUND(G34,3),2)</f>
      </c>
      <c s="31" t="s">
        <v>52</v>
      </c>
      <c r="O34">
        <f>(I34*21)/100</f>
      </c>
      <c t="s">
        <v>23</v>
      </c>
    </row>
    <row r="35" spans="1:5" ht="12.75">
      <c r="A35" s="35" t="s">
        <v>53</v>
      </c>
      <c r="E35" s="36" t="s">
        <v>241</v>
      </c>
    </row>
    <row r="36" spans="1:5" ht="12.75">
      <c r="A36" s="37" t="s">
        <v>55</v>
      </c>
      <c r="E36" s="38" t="s">
        <v>1502</v>
      </c>
    </row>
    <row r="37" spans="1:5" ht="38.25">
      <c r="A37" t="s">
        <v>57</v>
      </c>
      <c r="E37" s="36" t="s">
        <v>1203</v>
      </c>
    </row>
    <row r="38" spans="1:16" ht="12.75">
      <c r="A38" s="25" t="s">
        <v>47</v>
      </c>
      <c s="29" t="s">
        <v>85</v>
      </c>
      <c s="29" t="s">
        <v>131</v>
      </c>
      <c s="25" t="s">
        <v>49</v>
      </c>
      <c s="30" t="s">
        <v>132</v>
      </c>
      <c s="31" t="s">
        <v>133</v>
      </c>
      <c s="32">
        <v>4.625</v>
      </c>
      <c s="33">
        <v>0</v>
      </c>
      <c s="34">
        <f>ROUND(ROUND(H38,2)*ROUND(G38,3),2)</f>
      </c>
      <c s="31" t="s">
        <v>52</v>
      </c>
      <c r="O38">
        <f>(I38*21)/100</f>
      </c>
      <c t="s">
        <v>23</v>
      </c>
    </row>
    <row r="39" spans="1:5" ht="25.5">
      <c r="A39" s="35" t="s">
        <v>53</v>
      </c>
      <c r="E39" s="36" t="s">
        <v>134</v>
      </c>
    </row>
    <row r="40" spans="1:5" ht="12.75">
      <c r="A40" s="37" t="s">
        <v>55</v>
      </c>
      <c r="E40" s="38" t="s">
        <v>1503</v>
      </c>
    </row>
    <row r="41" spans="1:5" ht="63.75">
      <c r="A41" t="s">
        <v>57</v>
      </c>
      <c r="E41" s="36" t="s">
        <v>136</v>
      </c>
    </row>
    <row r="42" spans="1:16" ht="25.5">
      <c r="A42" s="25" t="s">
        <v>47</v>
      </c>
      <c s="29" t="s">
        <v>40</v>
      </c>
      <c s="29" t="s">
        <v>151</v>
      </c>
      <c s="25" t="s">
        <v>49</v>
      </c>
      <c s="30" t="s">
        <v>152</v>
      </c>
      <c s="31" t="s">
        <v>133</v>
      </c>
      <c s="32">
        <v>16.65</v>
      </c>
      <c s="33">
        <v>0</v>
      </c>
      <c s="34">
        <f>ROUND(ROUND(H42,2)*ROUND(G42,3),2)</f>
      </c>
      <c s="31" t="s">
        <v>52</v>
      </c>
      <c r="O42">
        <f>(I42*21)/100</f>
      </c>
      <c t="s">
        <v>23</v>
      </c>
    </row>
    <row r="43" spans="1:5" ht="25.5">
      <c r="A43" s="35" t="s">
        <v>53</v>
      </c>
      <c r="E43" s="36" t="s">
        <v>134</v>
      </c>
    </row>
    <row r="44" spans="1:5" ht="12.75">
      <c r="A44" s="37" t="s">
        <v>55</v>
      </c>
      <c r="E44" s="38" t="s">
        <v>1504</v>
      </c>
    </row>
    <row r="45" spans="1:5" ht="63.75">
      <c r="A45" t="s">
        <v>57</v>
      </c>
      <c r="E45" s="36" t="s">
        <v>136</v>
      </c>
    </row>
    <row r="46" spans="1:16" ht="12.75">
      <c r="A46" s="25" t="s">
        <v>47</v>
      </c>
      <c s="29" t="s">
        <v>42</v>
      </c>
      <c s="29" t="s">
        <v>156</v>
      </c>
      <c s="25" t="s">
        <v>49</v>
      </c>
      <c s="30" t="s">
        <v>157</v>
      </c>
      <c s="31" t="s">
        <v>133</v>
      </c>
      <c s="32">
        <v>5.55</v>
      </c>
      <c s="33">
        <v>0</v>
      </c>
      <c s="34">
        <f>ROUND(ROUND(H46,2)*ROUND(G46,3),2)</f>
      </c>
      <c s="31" t="s">
        <v>52</v>
      </c>
      <c r="O46">
        <f>(I46*21)/100</f>
      </c>
      <c t="s">
        <v>23</v>
      </c>
    </row>
    <row r="47" spans="1:5" ht="25.5">
      <c r="A47" s="35" t="s">
        <v>53</v>
      </c>
      <c r="E47" s="36" t="s">
        <v>134</v>
      </c>
    </row>
    <row r="48" spans="1:5" ht="12.75">
      <c r="A48" s="37" t="s">
        <v>55</v>
      </c>
      <c r="E48" s="38" t="s">
        <v>1505</v>
      </c>
    </row>
    <row r="49" spans="1:5" ht="63.75">
      <c r="A49" t="s">
        <v>57</v>
      </c>
      <c r="E49" s="36" t="s">
        <v>136</v>
      </c>
    </row>
    <row r="50" spans="1:16" ht="12.75">
      <c r="A50" s="25" t="s">
        <v>47</v>
      </c>
      <c s="29" t="s">
        <v>44</v>
      </c>
      <c s="29" t="s">
        <v>1137</v>
      </c>
      <c s="25" t="s">
        <v>49</v>
      </c>
      <c s="30" t="s">
        <v>1138</v>
      </c>
      <c s="31" t="s">
        <v>133</v>
      </c>
      <c s="32">
        <v>2.46</v>
      </c>
      <c s="33">
        <v>0</v>
      </c>
      <c s="34">
        <f>ROUND(ROUND(H50,2)*ROUND(G50,3),2)</f>
      </c>
      <c s="31" t="s">
        <v>52</v>
      </c>
      <c r="O50">
        <f>(I50*21)/100</f>
      </c>
      <c t="s">
        <v>23</v>
      </c>
    </row>
    <row r="51" spans="1:5" ht="12.75">
      <c r="A51" s="35" t="s">
        <v>53</v>
      </c>
      <c r="E51" s="36" t="s">
        <v>49</v>
      </c>
    </row>
    <row r="52" spans="1:5" ht="25.5">
      <c r="A52" s="37" t="s">
        <v>55</v>
      </c>
      <c r="E52" s="38" t="s">
        <v>1506</v>
      </c>
    </row>
    <row r="53" spans="1:5" ht="306">
      <c r="A53" t="s">
        <v>57</v>
      </c>
      <c r="E53" s="36" t="s">
        <v>1140</v>
      </c>
    </row>
    <row r="54" spans="1:16" ht="12.75">
      <c r="A54" s="25" t="s">
        <v>47</v>
      </c>
      <c s="29" t="s">
        <v>140</v>
      </c>
      <c s="29" t="s">
        <v>198</v>
      </c>
      <c s="25" t="s">
        <v>49</v>
      </c>
      <c s="30" t="s">
        <v>199</v>
      </c>
      <c s="31" t="s">
        <v>133</v>
      </c>
      <c s="32">
        <v>199.8</v>
      </c>
      <c s="33">
        <v>0</v>
      </c>
      <c s="34">
        <f>ROUND(ROUND(H54,2)*ROUND(G54,3),2)</f>
      </c>
      <c s="31" t="s">
        <v>52</v>
      </c>
      <c r="O54">
        <f>(I54*21)/100</f>
      </c>
      <c t="s">
        <v>23</v>
      </c>
    </row>
    <row r="55" spans="1:5" ht="12.75">
      <c r="A55" s="35" t="s">
        <v>53</v>
      </c>
      <c r="E55" s="36" t="s">
        <v>215</v>
      </c>
    </row>
    <row r="56" spans="1:5" ht="12.75">
      <c r="A56" s="37" t="s">
        <v>55</v>
      </c>
      <c r="E56" s="38" t="s">
        <v>1507</v>
      </c>
    </row>
    <row r="57" spans="1:5" ht="318.75">
      <c r="A57" t="s">
        <v>57</v>
      </c>
      <c r="E57" s="36" t="s">
        <v>202</v>
      </c>
    </row>
    <row r="58" spans="1:16" ht="12.75">
      <c r="A58" s="25" t="s">
        <v>47</v>
      </c>
      <c s="29" t="s">
        <v>144</v>
      </c>
      <c s="29" t="s">
        <v>223</v>
      </c>
      <c s="25" t="s">
        <v>49</v>
      </c>
      <c s="30" t="s">
        <v>224</v>
      </c>
      <c s="31" t="s">
        <v>133</v>
      </c>
      <c s="32">
        <v>199.8</v>
      </c>
      <c s="33">
        <v>0</v>
      </c>
      <c s="34">
        <f>ROUND(ROUND(H58,2)*ROUND(G58,3),2)</f>
      </c>
      <c s="31" t="s">
        <v>52</v>
      </c>
      <c r="O58">
        <f>(I58*21)/100</f>
      </c>
      <c t="s">
        <v>23</v>
      </c>
    </row>
    <row r="59" spans="1:5" ht="12.75">
      <c r="A59" s="35" t="s">
        <v>53</v>
      </c>
      <c r="E59" s="36" t="s">
        <v>49</v>
      </c>
    </row>
    <row r="60" spans="1:5" ht="12.75">
      <c r="A60" s="37" t="s">
        <v>55</v>
      </c>
      <c r="E60" s="38" t="s">
        <v>1508</v>
      </c>
    </row>
    <row r="61" spans="1:5" ht="191.25">
      <c r="A61" t="s">
        <v>57</v>
      </c>
      <c r="E61" s="36" t="s">
        <v>904</v>
      </c>
    </row>
    <row r="62" spans="1:16" ht="12.75">
      <c r="A62" s="25" t="s">
        <v>47</v>
      </c>
      <c s="29" t="s">
        <v>150</v>
      </c>
      <c s="29" t="s">
        <v>1143</v>
      </c>
      <c s="25" t="s">
        <v>49</v>
      </c>
      <c s="30" t="s">
        <v>1144</v>
      </c>
      <c s="31" t="s">
        <v>133</v>
      </c>
      <c s="32">
        <v>2.46</v>
      </c>
      <c s="33">
        <v>0</v>
      </c>
      <c s="34">
        <f>ROUND(ROUND(H62,2)*ROUND(G62,3),2)</f>
      </c>
      <c s="31" t="s">
        <v>52</v>
      </c>
      <c r="O62">
        <f>(I62*21)/100</f>
      </c>
      <c t="s">
        <v>23</v>
      </c>
    </row>
    <row r="63" spans="1:5" ht="12.75">
      <c r="A63" s="35" t="s">
        <v>53</v>
      </c>
      <c r="E63" s="36" t="s">
        <v>241</v>
      </c>
    </row>
    <row r="64" spans="1:5" ht="25.5">
      <c r="A64" s="37" t="s">
        <v>55</v>
      </c>
      <c r="E64" s="38" t="s">
        <v>1509</v>
      </c>
    </row>
    <row r="65" spans="1:5" ht="280.5">
      <c r="A65" t="s">
        <v>57</v>
      </c>
      <c r="E65" s="36" t="s">
        <v>1146</v>
      </c>
    </row>
    <row r="66" spans="1:16" ht="12.75">
      <c r="A66" s="25" t="s">
        <v>47</v>
      </c>
      <c s="29" t="s">
        <v>155</v>
      </c>
      <c s="29" t="s">
        <v>234</v>
      </c>
      <c s="25" t="s">
        <v>49</v>
      </c>
      <c s="30" t="s">
        <v>235</v>
      </c>
      <c s="31" t="s">
        <v>133</v>
      </c>
      <c s="32">
        <v>58.46</v>
      </c>
      <c s="33">
        <v>0</v>
      </c>
      <c s="34">
        <f>ROUND(ROUND(H66,2)*ROUND(G66,3),2)</f>
      </c>
      <c s="31" t="s">
        <v>52</v>
      </c>
      <c r="O66">
        <f>(I66*21)/100</f>
      </c>
      <c t="s">
        <v>23</v>
      </c>
    </row>
    <row r="67" spans="1:5" ht="12.75">
      <c r="A67" s="35" t="s">
        <v>53</v>
      </c>
      <c r="E67" s="36" t="s">
        <v>241</v>
      </c>
    </row>
    <row r="68" spans="1:5" ht="63.75">
      <c r="A68" s="37" t="s">
        <v>55</v>
      </c>
      <c r="E68" s="38" t="s">
        <v>1510</v>
      </c>
    </row>
    <row r="69" spans="1:5" ht="293.25">
      <c r="A69" t="s">
        <v>57</v>
      </c>
      <c r="E69" s="36" t="s">
        <v>1148</v>
      </c>
    </row>
    <row r="70" spans="1:16" ht="12.75">
      <c r="A70" s="25" t="s">
        <v>47</v>
      </c>
      <c s="29" t="s">
        <v>160</v>
      </c>
      <c s="29" t="s">
        <v>915</v>
      </c>
      <c s="25" t="s">
        <v>246</v>
      </c>
      <c s="30" t="s">
        <v>916</v>
      </c>
      <c s="31" t="s">
        <v>123</v>
      </c>
      <c s="32">
        <v>40.7</v>
      </c>
      <c s="33">
        <v>0</v>
      </c>
      <c s="34">
        <f>ROUND(ROUND(H70,2)*ROUND(G70,3),2)</f>
      </c>
      <c s="31" t="s">
        <v>52</v>
      </c>
      <c r="O70">
        <f>(I70*21)/100</f>
      </c>
      <c t="s">
        <v>23</v>
      </c>
    </row>
    <row r="71" spans="1:5" ht="25.5">
      <c r="A71" s="35" t="s">
        <v>53</v>
      </c>
      <c r="E71" s="36" t="s">
        <v>248</v>
      </c>
    </row>
    <row r="72" spans="1:5" ht="12.75">
      <c r="A72" s="37" t="s">
        <v>55</v>
      </c>
      <c r="E72" s="38" t="s">
        <v>1511</v>
      </c>
    </row>
    <row r="73" spans="1:5" ht="38.25">
      <c r="A73" t="s">
        <v>57</v>
      </c>
      <c r="E73" s="36" t="s">
        <v>918</v>
      </c>
    </row>
    <row r="74" spans="1:16" ht="12.75">
      <c r="A74" s="25" t="s">
        <v>47</v>
      </c>
      <c s="29" t="s">
        <v>165</v>
      </c>
      <c s="29" t="s">
        <v>252</v>
      </c>
      <c s="25" t="s">
        <v>49</v>
      </c>
      <c s="30" t="s">
        <v>253</v>
      </c>
      <c s="31" t="s">
        <v>123</v>
      </c>
      <c s="32">
        <v>40.7</v>
      </c>
      <c s="33">
        <v>0</v>
      </c>
      <c s="34">
        <f>ROUND(ROUND(H74,2)*ROUND(G74,3),2)</f>
      </c>
      <c s="31" t="s">
        <v>52</v>
      </c>
      <c r="O74">
        <f>(I74*21)/100</f>
      </c>
      <c t="s">
        <v>23</v>
      </c>
    </row>
    <row r="75" spans="1:5" ht="12.75">
      <c r="A75" s="35" t="s">
        <v>53</v>
      </c>
      <c r="E75" s="36" t="s">
        <v>124</v>
      </c>
    </row>
    <row r="76" spans="1:5" ht="12.75">
      <c r="A76" s="37" t="s">
        <v>55</v>
      </c>
      <c r="E76" s="38" t="s">
        <v>1511</v>
      </c>
    </row>
    <row r="77" spans="1:5" ht="25.5">
      <c r="A77" t="s">
        <v>57</v>
      </c>
      <c r="E77" s="36" t="s">
        <v>255</v>
      </c>
    </row>
    <row r="78" spans="1:18" ht="12.75" customHeight="1">
      <c r="A78" s="6" t="s">
        <v>45</v>
      </c>
      <c s="6"/>
      <c s="41" t="s">
        <v>23</v>
      </c>
      <c s="6"/>
      <c s="27" t="s">
        <v>256</v>
      </c>
      <c s="6"/>
      <c s="6"/>
      <c s="6"/>
      <c s="42">
        <f>0+Q78</f>
      </c>
      <c s="6"/>
      <c r="O78">
        <f>0+R78</f>
      </c>
      <c r="Q78">
        <f>0+I79+I83+I87+I91+I95+I99+I103+I107+I111</f>
      </c>
      <c>
        <f>0+O79+O83+O87+O91+O95+O99+O103+O107+O111</f>
      </c>
    </row>
    <row r="79" spans="1:16" ht="12.75">
      <c r="A79" s="25" t="s">
        <v>47</v>
      </c>
      <c s="29" t="s">
        <v>170</v>
      </c>
      <c s="29" t="s">
        <v>1218</v>
      </c>
      <c s="25" t="s">
        <v>49</v>
      </c>
      <c s="30" t="s">
        <v>1219</v>
      </c>
      <c s="31" t="s">
        <v>163</v>
      </c>
      <c s="32">
        <v>35</v>
      </c>
      <c s="33">
        <v>0</v>
      </c>
      <c s="34">
        <f>ROUND(ROUND(H79,2)*ROUND(G79,3),2)</f>
      </c>
      <c s="31" t="s">
        <v>52</v>
      </c>
      <c r="O79">
        <f>(I79*21)/100</f>
      </c>
      <c t="s">
        <v>23</v>
      </c>
    </row>
    <row r="80" spans="1:5" ht="12.75">
      <c r="A80" s="35" t="s">
        <v>53</v>
      </c>
      <c r="E80" s="36" t="s">
        <v>49</v>
      </c>
    </row>
    <row r="81" spans="1:5" ht="12.75">
      <c r="A81" s="37" t="s">
        <v>55</v>
      </c>
      <c r="E81" s="38" t="s">
        <v>1512</v>
      </c>
    </row>
    <row r="82" spans="1:5" ht="165.75">
      <c r="A82" t="s">
        <v>57</v>
      </c>
      <c r="E82" s="36" t="s">
        <v>267</v>
      </c>
    </row>
    <row r="83" spans="1:16" ht="12.75">
      <c r="A83" s="25" t="s">
        <v>47</v>
      </c>
      <c s="29" t="s">
        <v>176</v>
      </c>
      <c s="29" t="s">
        <v>1150</v>
      </c>
      <c s="25" t="s">
        <v>49</v>
      </c>
      <c s="30" t="s">
        <v>1151</v>
      </c>
      <c s="31" t="s">
        <v>95</v>
      </c>
      <c s="32">
        <v>2.966</v>
      </c>
      <c s="33">
        <v>0</v>
      </c>
      <c s="34">
        <f>ROUND(ROUND(H83,2)*ROUND(G83,3),2)</f>
      </c>
      <c s="31" t="s">
        <v>52</v>
      </c>
      <c r="O83">
        <f>(I83*21)/100</f>
      </c>
      <c t="s">
        <v>23</v>
      </c>
    </row>
    <row r="84" spans="1:5" ht="12.75">
      <c r="A84" s="35" t="s">
        <v>53</v>
      </c>
      <c r="E84" s="36" t="s">
        <v>49</v>
      </c>
    </row>
    <row r="85" spans="1:5" ht="12.75">
      <c r="A85" s="37" t="s">
        <v>55</v>
      </c>
      <c r="E85" s="38" t="s">
        <v>1513</v>
      </c>
    </row>
    <row r="86" spans="1:5" ht="38.25">
      <c r="A86" t="s">
        <v>57</v>
      </c>
      <c r="E86" s="36" t="s">
        <v>1153</v>
      </c>
    </row>
    <row r="87" spans="1:16" ht="12.75">
      <c r="A87" s="25" t="s">
        <v>47</v>
      </c>
      <c s="29" t="s">
        <v>182</v>
      </c>
      <c s="29" t="s">
        <v>1154</v>
      </c>
      <c s="25" t="s">
        <v>49</v>
      </c>
      <c s="30" t="s">
        <v>1155</v>
      </c>
      <c s="31" t="s">
        <v>123</v>
      </c>
      <c s="32">
        <v>72</v>
      </c>
      <c s="33">
        <v>0</v>
      </c>
      <c s="34">
        <f>ROUND(ROUND(H87,2)*ROUND(G87,3),2)</f>
      </c>
      <c s="31" t="s">
        <v>52</v>
      </c>
      <c r="O87">
        <f>(I87*21)/100</f>
      </c>
      <c t="s">
        <v>23</v>
      </c>
    </row>
    <row r="88" spans="1:5" ht="12.75">
      <c r="A88" s="35" t="s">
        <v>53</v>
      </c>
      <c r="E88" s="36" t="s">
        <v>49</v>
      </c>
    </row>
    <row r="89" spans="1:5" ht="12.75">
      <c r="A89" s="37" t="s">
        <v>55</v>
      </c>
      <c r="E89" s="38" t="s">
        <v>1514</v>
      </c>
    </row>
    <row r="90" spans="1:5" ht="12.75">
      <c r="A90" t="s">
        <v>57</v>
      </c>
      <c r="E90" s="36" t="s">
        <v>1157</v>
      </c>
    </row>
    <row r="91" spans="1:16" ht="12.75">
      <c r="A91" s="25" t="s">
        <v>47</v>
      </c>
      <c s="29" t="s">
        <v>187</v>
      </c>
      <c s="29" t="s">
        <v>1158</v>
      </c>
      <c s="25" t="s">
        <v>49</v>
      </c>
      <c s="30" t="s">
        <v>1159</v>
      </c>
      <c s="31" t="s">
        <v>163</v>
      </c>
      <c s="32">
        <v>304</v>
      </c>
      <c s="33">
        <v>0</v>
      </c>
      <c s="34">
        <f>ROUND(ROUND(H91,2)*ROUND(G91,3),2)</f>
      </c>
      <c s="31" t="s">
        <v>52</v>
      </c>
      <c r="O91">
        <f>(I91*21)/100</f>
      </c>
      <c t="s">
        <v>23</v>
      </c>
    </row>
    <row r="92" spans="1:5" ht="12.75">
      <c r="A92" s="35" t="s">
        <v>53</v>
      </c>
      <c r="E92" s="36" t="s">
        <v>49</v>
      </c>
    </row>
    <row r="93" spans="1:5" ht="102">
      <c r="A93" s="37" t="s">
        <v>55</v>
      </c>
      <c r="E93" s="38" t="s">
        <v>1515</v>
      </c>
    </row>
    <row r="94" spans="1:5" ht="51">
      <c r="A94" t="s">
        <v>57</v>
      </c>
      <c r="E94" s="36" t="s">
        <v>1162</v>
      </c>
    </row>
    <row r="95" spans="1:16" ht="25.5">
      <c r="A95" s="25" t="s">
        <v>47</v>
      </c>
      <c s="29" t="s">
        <v>192</v>
      </c>
      <c s="29" t="s">
        <v>1163</v>
      </c>
      <c s="25" t="s">
        <v>49</v>
      </c>
      <c s="30" t="s">
        <v>1164</v>
      </c>
      <c s="31" t="s">
        <v>163</v>
      </c>
      <c s="32">
        <v>304</v>
      </c>
      <c s="33">
        <v>0</v>
      </c>
      <c s="34">
        <f>ROUND(ROUND(H95,2)*ROUND(G95,3),2)</f>
      </c>
      <c s="31" t="s">
        <v>52</v>
      </c>
      <c r="O95">
        <f>(I95*21)/100</f>
      </c>
      <c t="s">
        <v>23</v>
      </c>
    </row>
    <row r="96" spans="1:5" ht="12.75">
      <c r="A96" s="35" t="s">
        <v>53</v>
      </c>
      <c r="E96" s="36" t="s">
        <v>49</v>
      </c>
    </row>
    <row r="97" spans="1:5" ht="102">
      <c r="A97" s="37" t="s">
        <v>55</v>
      </c>
      <c r="E97" s="38" t="s">
        <v>1516</v>
      </c>
    </row>
    <row r="98" spans="1:5" ht="63.75">
      <c r="A98" t="s">
        <v>57</v>
      </c>
      <c r="E98" s="36" t="s">
        <v>1165</v>
      </c>
    </row>
    <row r="99" spans="1:16" ht="25.5">
      <c r="A99" s="25" t="s">
        <v>47</v>
      </c>
      <c s="29" t="s">
        <v>197</v>
      </c>
      <c s="29" t="s">
        <v>1166</v>
      </c>
      <c s="25" t="s">
        <v>49</v>
      </c>
      <c s="30" t="s">
        <v>1167</v>
      </c>
      <c s="31" t="s">
        <v>163</v>
      </c>
      <c s="32">
        <v>88</v>
      </c>
      <c s="33">
        <v>0</v>
      </c>
      <c s="34">
        <f>ROUND(ROUND(H99,2)*ROUND(G99,3),2)</f>
      </c>
      <c s="31" t="s">
        <v>52</v>
      </c>
      <c r="O99">
        <f>(I99*21)/100</f>
      </c>
      <c t="s">
        <v>23</v>
      </c>
    </row>
    <row r="100" spans="1:5" ht="12.75">
      <c r="A100" s="35" t="s">
        <v>53</v>
      </c>
      <c r="E100" s="36" t="s">
        <v>49</v>
      </c>
    </row>
    <row r="101" spans="1:5" ht="12.75">
      <c r="A101" s="37" t="s">
        <v>55</v>
      </c>
      <c r="E101" s="38" t="s">
        <v>1517</v>
      </c>
    </row>
    <row r="102" spans="1:5" ht="63.75">
      <c r="A102" t="s">
        <v>57</v>
      </c>
      <c r="E102" s="36" t="s">
        <v>1165</v>
      </c>
    </row>
    <row r="103" spans="1:16" ht="12.75">
      <c r="A103" s="25" t="s">
        <v>47</v>
      </c>
      <c s="29" t="s">
        <v>203</v>
      </c>
      <c s="29" t="s">
        <v>283</v>
      </c>
      <c s="25" t="s">
        <v>49</v>
      </c>
      <c s="30" t="s">
        <v>284</v>
      </c>
      <c s="31" t="s">
        <v>133</v>
      </c>
      <c s="32">
        <v>36.75</v>
      </c>
      <c s="33">
        <v>0</v>
      </c>
      <c s="34">
        <f>ROUND(ROUND(H103,2)*ROUND(G103,3),2)</f>
      </c>
      <c s="31" t="s">
        <v>52</v>
      </c>
      <c r="O103">
        <f>(I103*21)/100</f>
      </c>
      <c t="s">
        <v>23</v>
      </c>
    </row>
    <row r="104" spans="1:5" ht="12.75">
      <c r="A104" s="35" t="s">
        <v>53</v>
      </c>
      <c r="E104" s="36" t="s">
        <v>49</v>
      </c>
    </row>
    <row r="105" spans="1:5" ht="76.5">
      <c r="A105" s="37" t="s">
        <v>55</v>
      </c>
      <c r="E105" s="38" t="s">
        <v>1518</v>
      </c>
    </row>
    <row r="106" spans="1:5" ht="369.75">
      <c r="A106" t="s">
        <v>57</v>
      </c>
      <c r="E106" s="36" t="s">
        <v>277</v>
      </c>
    </row>
    <row r="107" spans="1:16" ht="12.75">
      <c r="A107" s="25" t="s">
        <v>47</v>
      </c>
      <c s="29" t="s">
        <v>208</v>
      </c>
      <c s="29" t="s">
        <v>287</v>
      </c>
      <c s="25" t="s">
        <v>49</v>
      </c>
      <c s="30" t="s">
        <v>288</v>
      </c>
      <c s="31" t="s">
        <v>95</v>
      </c>
      <c s="32">
        <v>5.52</v>
      </c>
      <c s="33">
        <v>0</v>
      </c>
      <c s="34">
        <f>ROUND(ROUND(H107,2)*ROUND(G107,3),2)</f>
      </c>
      <c s="31" t="s">
        <v>52</v>
      </c>
      <c r="O107">
        <f>(I107*21)/100</f>
      </c>
      <c t="s">
        <v>23</v>
      </c>
    </row>
    <row r="108" spans="1:5" ht="12.75">
      <c r="A108" s="35" t="s">
        <v>53</v>
      </c>
      <c r="E108" s="36" t="s">
        <v>49</v>
      </c>
    </row>
    <row r="109" spans="1:5" ht="25.5">
      <c r="A109" s="37" t="s">
        <v>55</v>
      </c>
      <c r="E109" s="38" t="s">
        <v>1519</v>
      </c>
    </row>
    <row r="110" spans="1:5" ht="267.75">
      <c r="A110" t="s">
        <v>57</v>
      </c>
      <c r="E110" s="36" t="s">
        <v>290</v>
      </c>
    </row>
    <row r="111" spans="1:16" ht="12.75">
      <c r="A111" s="25" t="s">
        <v>47</v>
      </c>
      <c s="29" t="s">
        <v>212</v>
      </c>
      <c s="29" t="s">
        <v>1232</v>
      </c>
      <c s="25" t="s">
        <v>49</v>
      </c>
      <c s="30" t="s">
        <v>1233</v>
      </c>
      <c s="31" t="s">
        <v>123</v>
      </c>
      <c s="32">
        <v>87.5</v>
      </c>
      <c s="33">
        <v>0</v>
      </c>
      <c s="34">
        <f>ROUND(ROUND(H111,2)*ROUND(G111,3),2)</f>
      </c>
      <c s="31" t="s">
        <v>52</v>
      </c>
      <c r="O111">
        <f>(I111*21)/100</f>
      </c>
      <c t="s">
        <v>23</v>
      </c>
    </row>
    <row r="112" spans="1:5" ht="12.75">
      <c r="A112" s="35" t="s">
        <v>53</v>
      </c>
      <c r="E112" s="36" t="s">
        <v>49</v>
      </c>
    </row>
    <row r="113" spans="1:5" ht="25.5">
      <c r="A113" s="37" t="s">
        <v>55</v>
      </c>
      <c r="E113" s="38" t="s">
        <v>1520</v>
      </c>
    </row>
    <row r="114" spans="1:5" ht="102">
      <c r="A114" t="s">
        <v>57</v>
      </c>
      <c r="E114" s="36" t="s">
        <v>1236</v>
      </c>
    </row>
    <row r="115" spans="1:18" ht="12.75" customHeight="1">
      <c r="A115" s="6" t="s">
        <v>45</v>
      </c>
      <c s="6"/>
      <c s="41" t="s">
        <v>22</v>
      </c>
      <c s="6"/>
      <c s="27" t="s">
        <v>291</v>
      </c>
      <c s="6"/>
      <c s="6"/>
      <c s="6"/>
      <c s="42">
        <f>0+Q115</f>
      </c>
      <c s="6"/>
      <c r="O115">
        <f>0+R115</f>
      </c>
      <c r="Q115">
        <f>0+I116+I120+I124+I128+I132</f>
      </c>
      <c>
        <f>0+O116+O120+O124+O128+O132</f>
      </c>
    </row>
    <row r="116" spans="1:16" ht="12.75">
      <c r="A116" s="25" t="s">
        <v>47</v>
      </c>
      <c s="29" t="s">
        <v>218</v>
      </c>
      <c s="29" t="s">
        <v>293</v>
      </c>
      <c s="25" t="s">
        <v>49</v>
      </c>
      <c s="30" t="s">
        <v>294</v>
      </c>
      <c s="31" t="s">
        <v>133</v>
      </c>
      <c s="32">
        <v>8.05</v>
      </c>
      <c s="33">
        <v>0</v>
      </c>
      <c s="34">
        <f>ROUND(ROUND(H116,2)*ROUND(G116,3),2)</f>
      </c>
      <c s="31" t="s">
        <v>52</v>
      </c>
      <c r="O116">
        <f>(I116*21)/100</f>
      </c>
      <c t="s">
        <v>23</v>
      </c>
    </row>
    <row r="117" spans="1:5" ht="12.75">
      <c r="A117" s="35" t="s">
        <v>53</v>
      </c>
      <c r="E117" s="36" t="s">
        <v>49</v>
      </c>
    </row>
    <row r="118" spans="1:5" ht="76.5">
      <c r="A118" s="37" t="s">
        <v>55</v>
      </c>
      <c r="E118" s="38" t="s">
        <v>1521</v>
      </c>
    </row>
    <row r="119" spans="1:5" ht="382.5">
      <c r="A119" t="s">
        <v>57</v>
      </c>
      <c r="E119" s="36" t="s">
        <v>296</v>
      </c>
    </row>
    <row r="120" spans="1:16" ht="12.75">
      <c r="A120" s="25" t="s">
        <v>47</v>
      </c>
      <c s="29" t="s">
        <v>222</v>
      </c>
      <c s="29" t="s">
        <v>298</v>
      </c>
      <c s="25" t="s">
        <v>49</v>
      </c>
      <c s="30" t="s">
        <v>299</v>
      </c>
      <c s="31" t="s">
        <v>95</v>
      </c>
      <c s="32">
        <v>0.932</v>
      </c>
      <c s="33">
        <v>0</v>
      </c>
      <c s="34">
        <f>ROUND(ROUND(H120,2)*ROUND(G120,3),2)</f>
      </c>
      <c s="31" t="s">
        <v>52</v>
      </c>
      <c r="O120">
        <f>(I120*21)/100</f>
      </c>
      <c t="s">
        <v>23</v>
      </c>
    </row>
    <row r="121" spans="1:5" ht="12.75">
      <c r="A121" s="35" t="s">
        <v>53</v>
      </c>
      <c r="E121" s="36" t="s">
        <v>49</v>
      </c>
    </row>
    <row r="122" spans="1:5" ht="25.5">
      <c r="A122" s="37" t="s">
        <v>55</v>
      </c>
      <c r="E122" s="38" t="s">
        <v>1522</v>
      </c>
    </row>
    <row r="123" spans="1:5" ht="242.25">
      <c r="A123" t="s">
        <v>57</v>
      </c>
      <c r="E123" s="36" t="s">
        <v>301</v>
      </c>
    </row>
    <row r="124" spans="1:16" ht="12.75">
      <c r="A124" s="25" t="s">
        <v>47</v>
      </c>
      <c s="29" t="s">
        <v>227</v>
      </c>
      <c s="29" t="s">
        <v>313</v>
      </c>
      <c s="25" t="s">
        <v>49</v>
      </c>
      <c s="30" t="s">
        <v>314</v>
      </c>
      <c s="31" t="s">
        <v>133</v>
      </c>
      <c s="32">
        <v>15</v>
      </c>
      <c s="33">
        <v>0</v>
      </c>
      <c s="34">
        <f>ROUND(ROUND(H124,2)*ROUND(G124,3),2)</f>
      </c>
      <c s="31" t="s">
        <v>52</v>
      </c>
      <c r="O124">
        <f>(I124*21)/100</f>
      </c>
      <c t="s">
        <v>23</v>
      </c>
    </row>
    <row r="125" spans="1:5" ht="12.75">
      <c r="A125" s="35" t="s">
        <v>53</v>
      </c>
      <c r="E125" s="36" t="s">
        <v>49</v>
      </c>
    </row>
    <row r="126" spans="1:5" ht="76.5">
      <c r="A126" s="37" t="s">
        <v>55</v>
      </c>
      <c r="E126" s="38" t="s">
        <v>1523</v>
      </c>
    </row>
    <row r="127" spans="1:5" ht="369.75">
      <c r="A127" t="s">
        <v>57</v>
      </c>
      <c r="E127" s="36" t="s">
        <v>316</v>
      </c>
    </row>
    <row r="128" spans="1:16" ht="12.75">
      <c r="A128" s="25" t="s">
        <v>47</v>
      </c>
      <c s="29" t="s">
        <v>233</v>
      </c>
      <c s="29" t="s">
        <v>318</v>
      </c>
      <c s="25" t="s">
        <v>49</v>
      </c>
      <c s="30" t="s">
        <v>319</v>
      </c>
      <c s="31" t="s">
        <v>95</v>
      </c>
      <c s="32">
        <v>1.8</v>
      </c>
      <c s="33">
        <v>0</v>
      </c>
      <c s="34">
        <f>ROUND(ROUND(H128,2)*ROUND(G128,3),2)</f>
      </c>
      <c s="31" t="s">
        <v>52</v>
      </c>
      <c r="O128">
        <f>(I128*21)/100</f>
      </c>
      <c t="s">
        <v>23</v>
      </c>
    </row>
    <row r="129" spans="1:5" ht="12.75">
      <c r="A129" s="35" t="s">
        <v>53</v>
      </c>
      <c r="E129" s="36" t="s">
        <v>49</v>
      </c>
    </row>
    <row r="130" spans="1:5" ht="25.5">
      <c r="A130" s="37" t="s">
        <v>55</v>
      </c>
      <c r="E130" s="38" t="s">
        <v>1524</v>
      </c>
    </row>
    <row r="131" spans="1:5" ht="267.75">
      <c r="A131" t="s">
        <v>57</v>
      </c>
      <c r="E131" s="36" t="s">
        <v>290</v>
      </c>
    </row>
    <row r="132" spans="1:16" ht="12.75">
      <c r="A132" s="25" t="s">
        <v>47</v>
      </c>
      <c s="29" t="s">
        <v>238</v>
      </c>
      <c s="29" t="s">
        <v>1456</v>
      </c>
      <c s="25" t="s">
        <v>49</v>
      </c>
      <c s="30" t="s">
        <v>1457</v>
      </c>
      <c s="31" t="s">
        <v>1458</v>
      </c>
      <c s="32">
        <v>20</v>
      </c>
      <c s="33">
        <v>0</v>
      </c>
      <c s="34">
        <f>ROUND(ROUND(H132,2)*ROUND(G132,3),2)</f>
      </c>
      <c s="31" t="s">
        <v>52</v>
      </c>
      <c r="O132">
        <f>(I132*21)/100</f>
      </c>
      <c t="s">
        <v>23</v>
      </c>
    </row>
    <row r="133" spans="1:5" ht="12.75">
      <c r="A133" s="35" t="s">
        <v>53</v>
      </c>
      <c r="E133" s="36" t="s">
        <v>49</v>
      </c>
    </row>
    <row r="134" spans="1:5" ht="12.75">
      <c r="A134" s="37" t="s">
        <v>55</v>
      </c>
      <c r="E134" s="38" t="s">
        <v>1525</v>
      </c>
    </row>
    <row r="135" spans="1:5" ht="38.25">
      <c r="A135" t="s">
        <v>57</v>
      </c>
      <c r="E135" s="36" t="s">
        <v>1460</v>
      </c>
    </row>
    <row r="136" spans="1:18" ht="12.75" customHeight="1">
      <c r="A136" s="6" t="s">
        <v>45</v>
      </c>
      <c s="6"/>
      <c s="41" t="s">
        <v>33</v>
      </c>
      <c s="6"/>
      <c s="27" t="s">
        <v>321</v>
      </c>
      <c s="6"/>
      <c s="6"/>
      <c s="6"/>
      <c s="42">
        <f>0+Q136</f>
      </c>
      <c s="6"/>
      <c r="O136">
        <f>0+R136</f>
      </c>
      <c r="Q136">
        <f>0+I137+I141</f>
      </c>
      <c>
        <f>0+O137+O141</f>
      </c>
    </row>
    <row r="137" spans="1:16" ht="12.75">
      <c r="A137" s="25" t="s">
        <v>47</v>
      </c>
      <c s="29" t="s">
        <v>244</v>
      </c>
      <c s="29" t="s">
        <v>323</v>
      </c>
      <c s="25" t="s">
        <v>49</v>
      </c>
      <c s="30" t="s">
        <v>324</v>
      </c>
      <c s="31" t="s">
        <v>133</v>
      </c>
      <c s="32">
        <v>16.11</v>
      </c>
      <c s="33">
        <v>0</v>
      </c>
      <c s="34">
        <f>ROUND(ROUND(H137,2)*ROUND(G137,3),2)</f>
      </c>
      <c s="31" t="s">
        <v>52</v>
      </c>
      <c r="O137">
        <f>(I137*21)/100</f>
      </c>
      <c t="s">
        <v>23</v>
      </c>
    </row>
    <row r="138" spans="1:5" ht="12.75">
      <c r="A138" s="35" t="s">
        <v>53</v>
      </c>
      <c r="E138" s="36" t="s">
        <v>49</v>
      </c>
    </row>
    <row r="139" spans="1:5" ht="89.25">
      <c r="A139" s="37" t="s">
        <v>55</v>
      </c>
      <c r="E139" s="38" t="s">
        <v>1526</v>
      </c>
    </row>
    <row r="140" spans="1:5" ht="369.75">
      <c r="A140" t="s">
        <v>57</v>
      </c>
      <c r="E140" s="36" t="s">
        <v>316</v>
      </c>
    </row>
    <row r="141" spans="1:16" ht="12.75">
      <c r="A141" s="25" t="s">
        <v>47</v>
      </c>
      <c s="29" t="s">
        <v>251</v>
      </c>
      <c s="29" t="s">
        <v>1250</v>
      </c>
      <c s="25" t="s">
        <v>49</v>
      </c>
      <c s="30" t="s">
        <v>1251</v>
      </c>
      <c s="31" t="s">
        <v>133</v>
      </c>
      <c s="32">
        <v>3.15</v>
      </c>
      <c s="33">
        <v>0</v>
      </c>
      <c s="34">
        <f>ROUND(ROUND(H141,2)*ROUND(G141,3),2)</f>
      </c>
      <c s="31" t="s">
        <v>52</v>
      </c>
      <c r="O141">
        <f>(I141*21)/100</f>
      </c>
      <c t="s">
        <v>23</v>
      </c>
    </row>
    <row r="142" spans="1:5" ht="12.75">
      <c r="A142" s="35" t="s">
        <v>53</v>
      </c>
      <c r="E142" s="36" t="s">
        <v>49</v>
      </c>
    </row>
    <row r="143" spans="1:5" ht="12.75">
      <c r="A143" s="37" t="s">
        <v>55</v>
      </c>
      <c r="E143" s="38" t="s">
        <v>1527</v>
      </c>
    </row>
    <row r="144" spans="1:5" ht="25.5">
      <c r="A144" t="s">
        <v>57</v>
      </c>
      <c r="E144" s="36" t="s">
        <v>1253</v>
      </c>
    </row>
    <row r="145" spans="1:18" ht="12.75" customHeight="1">
      <c r="A145" s="6" t="s">
        <v>45</v>
      </c>
      <c s="6"/>
      <c s="41" t="s">
        <v>80</v>
      </c>
      <c s="6"/>
      <c s="27" t="s">
        <v>396</v>
      </c>
      <c s="6"/>
      <c s="6"/>
      <c s="6"/>
      <c s="42">
        <f>0+Q145</f>
      </c>
      <c s="6"/>
      <c r="O145">
        <f>0+R145</f>
      </c>
      <c r="Q145">
        <f>0+I146+I150+I154+I158+I162+I166</f>
      </c>
      <c>
        <f>0+O146+O150+O154+O158+O162+O166</f>
      </c>
    </row>
    <row r="146" spans="1:16" ht="25.5">
      <c r="A146" s="25" t="s">
        <v>47</v>
      </c>
      <c s="29" t="s">
        <v>257</v>
      </c>
      <c s="29" t="s">
        <v>398</v>
      </c>
      <c s="25" t="s">
        <v>49</v>
      </c>
      <c s="30" t="s">
        <v>399</v>
      </c>
      <c s="31" t="s">
        <v>123</v>
      </c>
      <c s="32">
        <v>67.244</v>
      </c>
      <c s="33">
        <v>0</v>
      </c>
      <c s="34">
        <f>ROUND(ROUND(H146,2)*ROUND(G146,3),2)</f>
      </c>
      <c s="31" t="s">
        <v>52</v>
      </c>
      <c r="O146">
        <f>(I146*21)/100</f>
      </c>
      <c t="s">
        <v>23</v>
      </c>
    </row>
    <row r="147" spans="1:5" ht="12.75">
      <c r="A147" s="35" t="s">
        <v>53</v>
      </c>
      <c r="E147" s="36" t="s">
        <v>241</v>
      </c>
    </row>
    <row r="148" spans="1:5" ht="76.5">
      <c r="A148" s="37" t="s">
        <v>55</v>
      </c>
      <c r="E148" s="38" t="s">
        <v>1528</v>
      </c>
    </row>
    <row r="149" spans="1:5" ht="191.25">
      <c r="A149" t="s">
        <v>57</v>
      </c>
      <c r="E149" s="36" t="s">
        <v>401</v>
      </c>
    </row>
    <row r="150" spans="1:16" ht="12.75">
      <c r="A150" s="25" t="s">
        <v>47</v>
      </c>
      <c s="29" t="s">
        <v>262</v>
      </c>
      <c s="29" t="s">
        <v>403</v>
      </c>
      <c s="25" t="s">
        <v>49</v>
      </c>
      <c s="30" t="s">
        <v>404</v>
      </c>
      <c s="31" t="s">
        <v>123</v>
      </c>
      <c s="32">
        <v>29.75</v>
      </c>
      <c s="33">
        <v>0</v>
      </c>
      <c s="34">
        <f>ROUND(ROUND(H150,2)*ROUND(G150,3),2)</f>
      </c>
      <c s="31" t="s">
        <v>52</v>
      </c>
      <c r="O150">
        <f>(I150*21)/100</f>
      </c>
      <c t="s">
        <v>23</v>
      </c>
    </row>
    <row r="151" spans="1:5" ht="12.75">
      <c r="A151" s="35" t="s">
        <v>53</v>
      </c>
      <c r="E151" s="36" t="s">
        <v>241</v>
      </c>
    </row>
    <row r="152" spans="1:5" ht="12.75">
      <c r="A152" s="37" t="s">
        <v>55</v>
      </c>
      <c r="E152" s="38" t="s">
        <v>1529</v>
      </c>
    </row>
    <row r="153" spans="1:5" ht="38.25">
      <c r="A153" t="s">
        <v>57</v>
      </c>
      <c r="E153" s="36" t="s">
        <v>406</v>
      </c>
    </row>
    <row r="154" spans="1:16" ht="12.75">
      <c r="A154" s="25" t="s">
        <v>47</v>
      </c>
      <c s="29" t="s">
        <v>268</v>
      </c>
      <c s="29" t="s">
        <v>1468</v>
      </c>
      <c s="25" t="s">
        <v>49</v>
      </c>
      <c s="30" t="s">
        <v>1469</v>
      </c>
      <c s="31" t="s">
        <v>123</v>
      </c>
      <c s="32">
        <v>72</v>
      </c>
      <c s="33">
        <v>0</v>
      </c>
      <c s="34">
        <f>ROUND(ROUND(H154,2)*ROUND(G154,3),2)</f>
      </c>
      <c s="31" t="s">
        <v>52</v>
      </c>
      <c r="O154">
        <f>(I154*21)/100</f>
      </c>
      <c t="s">
        <v>23</v>
      </c>
    </row>
    <row r="155" spans="1:5" ht="12.75">
      <c r="A155" s="35" t="s">
        <v>53</v>
      </c>
      <c r="E155" s="36" t="s">
        <v>49</v>
      </c>
    </row>
    <row r="156" spans="1:5" ht="12.75">
      <c r="A156" s="37" t="s">
        <v>55</v>
      </c>
      <c r="E156" s="38" t="s">
        <v>1530</v>
      </c>
    </row>
    <row r="157" spans="1:5" ht="89.25">
      <c r="A157" t="s">
        <v>57</v>
      </c>
      <c r="E157" s="36" t="s">
        <v>1471</v>
      </c>
    </row>
    <row r="158" spans="1:16" ht="12.75">
      <c r="A158" s="25" t="s">
        <v>47</v>
      </c>
      <c s="29" t="s">
        <v>273</v>
      </c>
      <c s="29" t="s">
        <v>408</v>
      </c>
      <c s="25" t="s">
        <v>49</v>
      </c>
      <c s="30" t="s">
        <v>409</v>
      </c>
      <c s="31" t="s">
        <v>123</v>
      </c>
      <c s="32">
        <v>59.96</v>
      </c>
      <c s="33">
        <v>0</v>
      </c>
      <c s="34">
        <f>ROUND(ROUND(H158,2)*ROUND(G158,3),2)</f>
      </c>
      <c s="31" t="s">
        <v>52</v>
      </c>
      <c r="O158">
        <f>(I158*21)/100</f>
      </c>
      <c t="s">
        <v>23</v>
      </c>
    </row>
    <row r="159" spans="1:5" ht="12.75">
      <c r="A159" s="35" t="s">
        <v>53</v>
      </c>
      <c r="E159" s="36" t="s">
        <v>49</v>
      </c>
    </row>
    <row r="160" spans="1:5" ht="12.75">
      <c r="A160" s="37" t="s">
        <v>55</v>
      </c>
      <c r="E160" s="38" t="s">
        <v>1531</v>
      </c>
    </row>
    <row r="161" spans="1:5" ht="51">
      <c r="A161" t="s">
        <v>57</v>
      </c>
      <c r="E161" s="36" t="s">
        <v>411</v>
      </c>
    </row>
    <row r="162" spans="1:16" ht="12.75">
      <c r="A162" s="25" t="s">
        <v>47</v>
      </c>
      <c s="29" t="s">
        <v>278</v>
      </c>
      <c s="29" t="s">
        <v>413</v>
      </c>
      <c s="25" t="s">
        <v>49</v>
      </c>
      <c s="30" t="s">
        <v>414</v>
      </c>
      <c s="31" t="s">
        <v>123</v>
      </c>
      <c s="32">
        <v>17.5</v>
      </c>
      <c s="33">
        <v>0</v>
      </c>
      <c s="34">
        <f>ROUND(ROUND(H162,2)*ROUND(G162,3),2)</f>
      </c>
      <c s="31" t="s">
        <v>52</v>
      </c>
      <c r="O162">
        <f>(I162*21)/100</f>
      </c>
      <c t="s">
        <v>23</v>
      </c>
    </row>
    <row r="163" spans="1:5" ht="12.75">
      <c r="A163" s="35" t="s">
        <v>53</v>
      </c>
      <c r="E163" s="36" t="s">
        <v>49</v>
      </c>
    </row>
    <row r="164" spans="1:5" ht="12.75">
      <c r="A164" s="37" t="s">
        <v>55</v>
      </c>
      <c r="E164" s="38" t="s">
        <v>1532</v>
      </c>
    </row>
    <row r="165" spans="1:5" ht="51">
      <c r="A165" t="s">
        <v>57</v>
      </c>
      <c r="E165" s="36" t="s">
        <v>411</v>
      </c>
    </row>
    <row r="166" spans="1:16" ht="12.75">
      <c r="A166" s="25" t="s">
        <v>47</v>
      </c>
      <c s="29" t="s">
        <v>282</v>
      </c>
      <c s="29" t="s">
        <v>417</v>
      </c>
      <c s="25" t="s">
        <v>49</v>
      </c>
      <c s="30" t="s">
        <v>418</v>
      </c>
      <c s="31" t="s">
        <v>123</v>
      </c>
      <c s="32">
        <v>3.5</v>
      </c>
      <c s="33">
        <v>0</v>
      </c>
      <c s="34">
        <f>ROUND(ROUND(H166,2)*ROUND(G166,3),2)</f>
      </c>
      <c s="31" t="s">
        <v>52</v>
      </c>
      <c r="O166">
        <f>(I166*21)/100</f>
      </c>
      <c t="s">
        <v>23</v>
      </c>
    </row>
    <row r="167" spans="1:5" ht="12.75">
      <c r="A167" s="35" t="s">
        <v>53</v>
      </c>
      <c r="E167" s="36" t="s">
        <v>49</v>
      </c>
    </row>
    <row r="168" spans="1:5" ht="25.5">
      <c r="A168" s="37" t="s">
        <v>55</v>
      </c>
      <c r="E168" s="38" t="s">
        <v>1533</v>
      </c>
    </row>
    <row r="169" spans="1:5" ht="51">
      <c r="A169" t="s">
        <v>57</v>
      </c>
      <c r="E169" s="36" t="s">
        <v>411</v>
      </c>
    </row>
    <row r="170" spans="1:18" ht="12.75" customHeight="1">
      <c r="A170" s="6" t="s">
        <v>45</v>
      </c>
      <c s="6"/>
      <c s="41" t="s">
        <v>85</v>
      </c>
      <c s="6"/>
      <c s="27" t="s">
        <v>420</v>
      </c>
      <c s="6"/>
      <c s="6"/>
      <c s="6"/>
      <c s="42">
        <f>0+Q170</f>
      </c>
      <c s="6"/>
      <c r="O170">
        <f>0+R170</f>
      </c>
      <c r="Q170">
        <f>0+I171</f>
      </c>
      <c>
        <f>0+O171</f>
      </c>
    </row>
    <row r="171" spans="1:16" ht="12.75">
      <c r="A171" s="25" t="s">
        <v>47</v>
      </c>
      <c s="29" t="s">
        <v>286</v>
      </c>
      <c s="29" t="s">
        <v>1261</v>
      </c>
      <c s="25" t="s">
        <v>49</v>
      </c>
      <c s="30" t="s">
        <v>1262</v>
      </c>
      <c s="31" t="s">
        <v>163</v>
      </c>
      <c s="32">
        <v>2.4</v>
      </c>
      <c s="33">
        <v>0</v>
      </c>
      <c s="34">
        <f>ROUND(ROUND(H171,2)*ROUND(G171,3),2)</f>
      </c>
      <c s="31" t="s">
        <v>52</v>
      </c>
      <c r="O171">
        <f>(I171*21)/100</f>
      </c>
      <c t="s">
        <v>23</v>
      </c>
    </row>
    <row r="172" spans="1:5" ht="12.75">
      <c r="A172" s="35" t="s">
        <v>53</v>
      </c>
      <c r="E172" s="36" t="s">
        <v>49</v>
      </c>
    </row>
    <row r="173" spans="1:5" ht="25.5">
      <c r="A173" s="37" t="s">
        <v>55</v>
      </c>
      <c r="E173" s="38" t="s">
        <v>1475</v>
      </c>
    </row>
    <row r="174" spans="1:5" ht="255">
      <c r="A174" t="s">
        <v>57</v>
      </c>
      <c r="E174" s="36" t="s">
        <v>1264</v>
      </c>
    </row>
    <row r="175" spans="1:18" ht="12.75" customHeight="1">
      <c r="A175" s="6" t="s">
        <v>45</v>
      </c>
      <c s="6"/>
      <c s="41" t="s">
        <v>40</v>
      </c>
      <c s="6"/>
      <c s="27" t="s">
        <v>477</v>
      </c>
      <c s="6"/>
      <c s="6"/>
      <c s="6"/>
      <c s="42">
        <f>0+Q175</f>
      </c>
      <c s="6"/>
      <c r="O175">
        <f>0+R175</f>
      </c>
      <c r="Q175">
        <f>0+I176+I180+I184+I188+I192+I196+I200+I204+I208+I212+I216+I220+I224+I228</f>
      </c>
      <c>
        <f>0+O176+O180+O184+O188+O192+O196+O200+O204+O208+O212+O216+O220+O224+O228</f>
      </c>
    </row>
    <row r="176" spans="1:16" ht="12.75">
      <c r="A176" s="25" t="s">
        <v>47</v>
      </c>
      <c s="29" t="s">
        <v>292</v>
      </c>
      <c s="29" t="s">
        <v>484</v>
      </c>
      <c s="25" t="s">
        <v>49</v>
      </c>
      <c s="30" t="s">
        <v>485</v>
      </c>
      <c s="31" t="s">
        <v>163</v>
      </c>
      <c s="32">
        <v>35</v>
      </c>
      <c s="33">
        <v>0</v>
      </c>
      <c s="34">
        <f>ROUND(ROUND(H176,2)*ROUND(G176,3),2)</f>
      </c>
      <c s="31" t="s">
        <v>52</v>
      </c>
      <c r="O176">
        <f>(I176*21)/100</f>
      </c>
      <c t="s">
        <v>23</v>
      </c>
    </row>
    <row r="177" spans="1:5" ht="12.75">
      <c r="A177" s="35" t="s">
        <v>53</v>
      </c>
      <c r="E177" s="36" t="s">
        <v>49</v>
      </c>
    </row>
    <row r="178" spans="1:5" ht="38.25">
      <c r="A178" s="37" t="s">
        <v>55</v>
      </c>
      <c r="E178" s="38" t="s">
        <v>1534</v>
      </c>
    </row>
    <row r="179" spans="1:5" ht="63.75">
      <c r="A179" t="s">
        <v>57</v>
      </c>
      <c r="E179" s="36" t="s">
        <v>487</v>
      </c>
    </row>
    <row r="180" spans="1:16" ht="12.75">
      <c r="A180" s="25" t="s">
        <v>47</v>
      </c>
      <c s="29" t="s">
        <v>297</v>
      </c>
      <c s="29" t="s">
        <v>1176</v>
      </c>
      <c s="25" t="s">
        <v>49</v>
      </c>
      <c s="30" t="s">
        <v>1177</v>
      </c>
      <c s="31" t="s">
        <v>163</v>
      </c>
      <c s="32">
        <v>50</v>
      </c>
      <c s="33">
        <v>0</v>
      </c>
      <c s="34">
        <f>ROUND(ROUND(H180,2)*ROUND(G180,3),2)</f>
      </c>
      <c s="31" t="s">
        <v>52</v>
      </c>
      <c r="O180">
        <f>(I180*21)/100</f>
      </c>
      <c t="s">
        <v>23</v>
      </c>
    </row>
    <row r="181" spans="1:5" ht="12.75">
      <c r="A181" s="35" t="s">
        <v>53</v>
      </c>
      <c r="E181" s="36" t="s">
        <v>49</v>
      </c>
    </row>
    <row r="182" spans="1:5" ht="12.75">
      <c r="A182" s="37" t="s">
        <v>55</v>
      </c>
      <c r="E182" s="38" t="s">
        <v>1182</v>
      </c>
    </row>
    <row r="183" spans="1:5" ht="76.5">
      <c r="A183" t="s">
        <v>57</v>
      </c>
      <c r="E183" s="36" t="s">
        <v>1179</v>
      </c>
    </row>
    <row r="184" spans="1:16" ht="12.75">
      <c r="A184" s="25" t="s">
        <v>47</v>
      </c>
      <c s="29" t="s">
        <v>302</v>
      </c>
      <c s="29" t="s">
        <v>1180</v>
      </c>
      <c s="25" t="s">
        <v>49</v>
      </c>
      <c s="30" t="s">
        <v>1181</v>
      </c>
      <c s="31" t="s">
        <v>163</v>
      </c>
      <c s="32">
        <v>50</v>
      </c>
      <c s="33">
        <v>0</v>
      </c>
      <c s="34">
        <f>ROUND(ROUND(H184,2)*ROUND(G184,3),2)</f>
      </c>
      <c s="31" t="s">
        <v>52</v>
      </c>
      <c r="O184">
        <f>(I184*21)/100</f>
      </c>
      <c t="s">
        <v>23</v>
      </c>
    </row>
    <row r="185" spans="1:5" ht="12.75">
      <c r="A185" s="35" t="s">
        <v>53</v>
      </c>
      <c r="E185" s="36" t="s">
        <v>49</v>
      </c>
    </row>
    <row r="186" spans="1:5" ht="12.75">
      <c r="A186" s="37" t="s">
        <v>55</v>
      </c>
      <c r="E186" s="38" t="s">
        <v>1182</v>
      </c>
    </row>
    <row r="187" spans="1:5" ht="38.25">
      <c r="A187" t="s">
        <v>57</v>
      </c>
      <c r="E187" s="36" t="s">
        <v>1017</v>
      </c>
    </row>
    <row r="188" spans="1:16" ht="12.75">
      <c r="A188" s="25" t="s">
        <v>47</v>
      </c>
      <c s="29" t="s">
        <v>307</v>
      </c>
      <c s="29" t="s">
        <v>1183</v>
      </c>
      <c s="25" t="s">
        <v>49</v>
      </c>
      <c s="30" t="s">
        <v>1184</v>
      </c>
      <c s="31" t="s">
        <v>1185</v>
      </c>
      <c s="32">
        <v>3050</v>
      </c>
      <c s="33">
        <v>0</v>
      </c>
      <c s="34">
        <f>ROUND(ROUND(H188,2)*ROUND(G188,3),2)</f>
      </c>
      <c s="31" t="s">
        <v>52</v>
      </c>
      <c r="O188">
        <f>(I188*21)/100</f>
      </c>
      <c t="s">
        <v>23</v>
      </c>
    </row>
    <row r="189" spans="1:5" ht="12.75">
      <c r="A189" s="35" t="s">
        <v>53</v>
      </c>
      <c r="E189" s="36" t="s">
        <v>49</v>
      </c>
    </row>
    <row r="190" spans="1:5" ht="25.5">
      <c r="A190" s="37" t="s">
        <v>55</v>
      </c>
      <c r="E190" s="38" t="s">
        <v>1535</v>
      </c>
    </row>
    <row r="191" spans="1:5" ht="25.5">
      <c r="A191" t="s">
        <v>57</v>
      </c>
      <c r="E191" s="36" t="s">
        <v>1187</v>
      </c>
    </row>
    <row r="192" spans="1:16" ht="12.75">
      <c r="A192" s="25" t="s">
        <v>47</v>
      </c>
      <c s="29" t="s">
        <v>312</v>
      </c>
      <c s="29" t="s">
        <v>494</v>
      </c>
      <c s="25" t="s">
        <v>49</v>
      </c>
      <c s="30" t="s">
        <v>495</v>
      </c>
      <c s="31" t="s">
        <v>77</v>
      </c>
      <c s="32">
        <v>6</v>
      </c>
      <c s="33">
        <v>0</v>
      </c>
      <c s="34">
        <f>ROUND(ROUND(H192,2)*ROUND(G192,3),2)</f>
      </c>
      <c s="31" t="s">
        <v>52</v>
      </c>
      <c r="O192">
        <f>(I192*21)/100</f>
      </c>
      <c t="s">
        <v>23</v>
      </c>
    </row>
    <row r="193" spans="1:5" ht="25.5">
      <c r="A193" s="35" t="s">
        <v>53</v>
      </c>
      <c r="E193" s="36" t="s">
        <v>496</v>
      </c>
    </row>
    <row r="194" spans="1:5" ht="12.75">
      <c r="A194" s="37" t="s">
        <v>55</v>
      </c>
      <c r="E194" s="38" t="s">
        <v>1536</v>
      </c>
    </row>
    <row r="195" spans="1:5" ht="12.75">
      <c r="A195" t="s">
        <v>57</v>
      </c>
      <c r="E195" s="36" t="s">
        <v>498</v>
      </c>
    </row>
    <row r="196" spans="1:16" ht="12.75">
      <c r="A196" s="25" t="s">
        <v>47</v>
      </c>
      <c s="29" t="s">
        <v>317</v>
      </c>
      <c s="29" t="s">
        <v>500</v>
      </c>
      <c s="25" t="s">
        <v>49</v>
      </c>
      <c s="30" t="s">
        <v>501</v>
      </c>
      <c s="31" t="s">
        <v>77</v>
      </c>
      <c s="32">
        <v>12</v>
      </c>
      <c s="33">
        <v>0</v>
      </c>
      <c s="34">
        <f>ROUND(ROUND(H196,2)*ROUND(G196,3),2)</f>
      </c>
      <c s="31" t="s">
        <v>52</v>
      </c>
      <c r="O196">
        <f>(I196*21)/100</f>
      </c>
      <c t="s">
        <v>23</v>
      </c>
    </row>
    <row r="197" spans="1:5" ht="25.5">
      <c r="A197" s="35" t="s">
        <v>53</v>
      </c>
      <c r="E197" s="36" t="s">
        <v>496</v>
      </c>
    </row>
    <row r="198" spans="1:5" ht="12.75">
      <c r="A198" s="37" t="s">
        <v>55</v>
      </c>
      <c r="E198" s="38" t="s">
        <v>1480</v>
      </c>
    </row>
    <row r="199" spans="1:5" ht="25.5">
      <c r="A199" t="s">
        <v>57</v>
      </c>
      <c r="E199" s="36" t="s">
        <v>504</v>
      </c>
    </row>
    <row r="200" spans="1:16" ht="12.75">
      <c r="A200" s="25" t="s">
        <v>47</v>
      </c>
      <c s="29" t="s">
        <v>322</v>
      </c>
      <c s="29" t="s">
        <v>571</v>
      </c>
      <c s="25" t="s">
        <v>49</v>
      </c>
      <c s="30" t="s">
        <v>572</v>
      </c>
      <c s="31" t="s">
        <v>163</v>
      </c>
      <c s="32">
        <v>39</v>
      </c>
      <c s="33">
        <v>0</v>
      </c>
      <c s="34">
        <f>ROUND(ROUND(H200,2)*ROUND(G200,3),2)</f>
      </c>
      <c s="31" t="s">
        <v>52</v>
      </c>
      <c r="O200">
        <f>(I200*21)/100</f>
      </c>
      <c t="s">
        <v>23</v>
      </c>
    </row>
    <row r="201" spans="1:5" ht="12.75">
      <c r="A201" s="35" t="s">
        <v>53</v>
      </c>
      <c r="E201" s="36" t="s">
        <v>49</v>
      </c>
    </row>
    <row r="202" spans="1:5" ht="12.75">
      <c r="A202" s="37" t="s">
        <v>55</v>
      </c>
      <c r="E202" s="38" t="s">
        <v>1537</v>
      </c>
    </row>
    <row r="203" spans="1:5" ht="25.5">
      <c r="A203" t="s">
        <v>57</v>
      </c>
      <c r="E203" s="36" t="s">
        <v>574</v>
      </c>
    </row>
    <row r="204" spans="1:16" ht="12.75">
      <c r="A204" s="25" t="s">
        <v>47</v>
      </c>
      <c s="29" t="s">
        <v>326</v>
      </c>
      <c s="29" t="s">
        <v>1190</v>
      </c>
      <c s="25" t="s">
        <v>49</v>
      </c>
      <c s="30" t="s">
        <v>1191</v>
      </c>
      <c s="31" t="s">
        <v>77</v>
      </c>
      <c s="32">
        <v>22</v>
      </c>
      <c s="33">
        <v>0</v>
      </c>
      <c s="34">
        <f>ROUND(ROUND(H204,2)*ROUND(G204,3),2)</f>
      </c>
      <c s="31" t="s">
        <v>52</v>
      </c>
      <c r="O204">
        <f>(I204*21)/100</f>
      </c>
      <c t="s">
        <v>23</v>
      </c>
    </row>
    <row r="205" spans="1:5" ht="25.5">
      <c r="A205" s="35" t="s">
        <v>53</v>
      </c>
      <c r="E205" s="36" t="s">
        <v>496</v>
      </c>
    </row>
    <row r="206" spans="1:5" ht="12.75">
      <c r="A206" s="37" t="s">
        <v>55</v>
      </c>
      <c r="E206" s="38" t="s">
        <v>1538</v>
      </c>
    </row>
    <row r="207" spans="1:5" ht="25.5">
      <c r="A207" t="s">
        <v>57</v>
      </c>
      <c r="E207" s="36" t="s">
        <v>1193</v>
      </c>
    </row>
    <row r="208" spans="1:16" ht="12.75">
      <c r="A208" s="25" t="s">
        <v>47</v>
      </c>
      <c s="29" t="s">
        <v>332</v>
      </c>
      <c s="29" t="s">
        <v>1272</v>
      </c>
      <c s="25" t="s">
        <v>49</v>
      </c>
      <c s="30" t="s">
        <v>1273</v>
      </c>
      <c s="31" t="s">
        <v>123</v>
      </c>
      <c s="32">
        <v>4.81</v>
      </c>
      <c s="33">
        <v>0</v>
      </c>
      <c s="34">
        <f>ROUND(ROUND(H208,2)*ROUND(G208,3),2)</f>
      </c>
      <c s="31" t="s">
        <v>52</v>
      </c>
      <c r="O208">
        <f>(I208*21)/100</f>
      </c>
      <c t="s">
        <v>23</v>
      </c>
    </row>
    <row r="209" spans="1:5" ht="12.75">
      <c r="A209" s="35" t="s">
        <v>53</v>
      </c>
      <c r="E209" s="36" t="s">
        <v>49</v>
      </c>
    </row>
    <row r="210" spans="1:5" ht="12.75">
      <c r="A210" s="37" t="s">
        <v>55</v>
      </c>
      <c r="E210" s="38" t="s">
        <v>1539</v>
      </c>
    </row>
    <row r="211" spans="1:5" ht="25.5">
      <c r="A211" t="s">
        <v>57</v>
      </c>
      <c r="E211" s="36" t="s">
        <v>1275</v>
      </c>
    </row>
    <row r="212" spans="1:16" ht="12.75">
      <c r="A212" s="25" t="s">
        <v>47</v>
      </c>
      <c s="29" t="s">
        <v>338</v>
      </c>
      <c s="29" t="s">
        <v>1276</v>
      </c>
      <c s="25" t="s">
        <v>49</v>
      </c>
      <c s="30" t="s">
        <v>1277</v>
      </c>
      <c s="31" t="s">
        <v>163</v>
      </c>
      <c s="32">
        <v>35</v>
      </c>
      <c s="33">
        <v>0</v>
      </c>
      <c s="34">
        <f>ROUND(ROUND(H212,2)*ROUND(G212,3),2)</f>
      </c>
      <c s="31" t="s">
        <v>52</v>
      </c>
      <c r="O212">
        <f>(I212*21)/100</f>
      </c>
      <c t="s">
        <v>23</v>
      </c>
    </row>
    <row r="213" spans="1:5" ht="12.75">
      <c r="A213" s="35" t="s">
        <v>53</v>
      </c>
      <c r="E213" s="36" t="s">
        <v>49</v>
      </c>
    </row>
    <row r="214" spans="1:5" ht="25.5">
      <c r="A214" s="37" t="s">
        <v>55</v>
      </c>
      <c r="E214" s="38" t="s">
        <v>1540</v>
      </c>
    </row>
    <row r="215" spans="1:5" ht="38.25">
      <c r="A215" t="s">
        <v>57</v>
      </c>
      <c r="E215" s="36" t="s">
        <v>579</v>
      </c>
    </row>
    <row r="216" spans="1:16" ht="12.75">
      <c r="A216" s="25" t="s">
        <v>47</v>
      </c>
      <c s="29" t="s">
        <v>343</v>
      </c>
      <c s="29" t="s">
        <v>1279</v>
      </c>
      <c s="25" t="s">
        <v>49</v>
      </c>
      <c s="30" t="s">
        <v>1280</v>
      </c>
      <c s="31" t="s">
        <v>163</v>
      </c>
      <c s="32">
        <v>9.2</v>
      </c>
      <c s="33">
        <v>0</v>
      </c>
      <c s="34">
        <f>ROUND(ROUND(H216,2)*ROUND(G216,3),2)</f>
      </c>
      <c s="31" t="s">
        <v>52</v>
      </c>
      <c r="O216">
        <f>(I216*21)/100</f>
      </c>
      <c t="s">
        <v>23</v>
      </c>
    </row>
    <row r="217" spans="1:5" ht="12.75">
      <c r="A217" s="35" t="s">
        <v>53</v>
      </c>
      <c r="E217" s="36" t="s">
        <v>335</v>
      </c>
    </row>
    <row r="218" spans="1:5" ht="12.75">
      <c r="A218" s="37" t="s">
        <v>55</v>
      </c>
      <c r="E218" s="38" t="s">
        <v>1541</v>
      </c>
    </row>
    <row r="219" spans="1:5" ht="25.5">
      <c r="A219" t="s">
        <v>57</v>
      </c>
      <c r="E219" s="36" t="s">
        <v>1275</v>
      </c>
    </row>
    <row r="220" spans="1:16" ht="12.75">
      <c r="A220" s="25" t="s">
        <v>47</v>
      </c>
      <c s="29" t="s">
        <v>348</v>
      </c>
      <c s="29" t="s">
        <v>1282</v>
      </c>
      <c s="25" t="s">
        <v>49</v>
      </c>
      <c s="30" t="s">
        <v>1283</v>
      </c>
      <c s="31" t="s">
        <v>163</v>
      </c>
      <c s="32">
        <v>9.2</v>
      </c>
      <c s="33">
        <v>0</v>
      </c>
      <c s="34">
        <f>ROUND(ROUND(H220,2)*ROUND(G220,3),2)</f>
      </c>
      <c s="31" t="s">
        <v>52</v>
      </c>
      <c r="O220">
        <f>(I220*21)/100</f>
      </c>
      <c t="s">
        <v>23</v>
      </c>
    </row>
    <row r="221" spans="1:5" ht="12.75">
      <c r="A221" s="35" t="s">
        <v>53</v>
      </c>
      <c r="E221" s="36" t="s">
        <v>603</v>
      </c>
    </row>
    <row r="222" spans="1:5" ht="12.75">
      <c r="A222" s="37" t="s">
        <v>55</v>
      </c>
      <c r="E222" s="38" t="s">
        <v>1541</v>
      </c>
    </row>
    <row r="223" spans="1:5" ht="38.25">
      <c r="A223" t="s">
        <v>57</v>
      </c>
      <c r="E223" s="36" t="s">
        <v>579</v>
      </c>
    </row>
    <row r="224" spans="1:16" ht="12.75">
      <c r="A224" s="25" t="s">
        <v>47</v>
      </c>
      <c s="29" t="s">
        <v>354</v>
      </c>
      <c s="29" t="s">
        <v>1488</v>
      </c>
      <c s="25" t="s">
        <v>49</v>
      </c>
      <c s="30" t="s">
        <v>1489</v>
      </c>
      <c s="31" t="s">
        <v>123</v>
      </c>
      <c s="32">
        <v>60</v>
      </c>
      <c s="33">
        <v>0</v>
      </c>
      <c s="34">
        <f>ROUND(ROUND(H224,2)*ROUND(G224,3),2)</f>
      </c>
      <c s="31" t="s">
        <v>52</v>
      </c>
      <c r="O224">
        <f>(I224*21)/100</f>
      </c>
      <c t="s">
        <v>23</v>
      </c>
    </row>
    <row r="225" spans="1:5" ht="12.75">
      <c r="A225" s="35" t="s">
        <v>53</v>
      </c>
      <c r="E225" s="36" t="s">
        <v>49</v>
      </c>
    </row>
    <row r="226" spans="1:5" ht="25.5">
      <c r="A226" s="37" t="s">
        <v>55</v>
      </c>
      <c r="E226" s="38" t="s">
        <v>1542</v>
      </c>
    </row>
    <row r="227" spans="1:5" ht="25.5">
      <c r="A227" t="s">
        <v>57</v>
      </c>
      <c r="E227" s="36" t="s">
        <v>1111</v>
      </c>
    </row>
    <row r="228" spans="1:16" ht="12.75">
      <c r="A228" s="25" t="s">
        <v>47</v>
      </c>
      <c s="29" t="s">
        <v>359</v>
      </c>
      <c s="29" t="s">
        <v>1491</v>
      </c>
      <c s="25" t="s">
        <v>49</v>
      </c>
      <c s="30" t="s">
        <v>1492</v>
      </c>
      <c s="31" t="s">
        <v>163</v>
      </c>
      <c s="32">
        <v>40</v>
      </c>
      <c s="33">
        <v>0</v>
      </c>
      <c s="34">
        <f>ROUND(ROUND(H228,2)*ROUND(G228,3),2)</f>
      </c>
      <c s="31" t="s">
        <v>52</v>
      </c>
      <c r="O228">
        <f>(I228*21)/100</f>
      </c>
      <c t="s">
        <v>23</v>
      </c>
    </row>
    <row r="229" spans="1:5" ht="25.5">
      <c r="A229" s="35" t="s">
        <v>53</v>
      </c>
      <c r="E229" s="36" t="s">
        <v>502</v>
      </c>
    </row>
    <row r="230" spans="1:5" ht="12.75">
      <c r="A230" s="37" t="s">
        <v>55</v>
      </c>
      <c r="E230" s="38" t="s">
        <v>1543</v>
      </c>
    </row>
    <row r="231" spans="1:5" ht="114.75">
      <c r="A231" t="s">
        <v>57</v>
      </c>
      <c r="E231" s="36" t="s">
        <v>1494</v>
      </c>
    </row>
  </sheetData>
  <sheetProtection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1544</v>
      </c>
      <c s="39">
        <f>0+I8</f>
      </c>
      <c s="10"/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1544</v>
      </c>
      <c s="6"/>
      <c s="18" t="s">
        <v>1545</v>
      </c>
      <c s="6"/>
      <c s="6"/>
      <c s="19"/>
      <c s="19"/>
      <c s="6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80</v>
      </c>
      <c s="19"/>
      <c s="27" t="s">
        <v>396</v>
      </c>
      <c s="19"/>
      <c s="19"/>
      <c s="19"/>
      <c s="28">
        <f>0+Q8</f>
      </c>
      <c s="19"/>
      <c r="O8">
        <f>0+R8</f>
      </c>
      <c r="Q8">
        <f>0+I9</f>
      </c>
      <c>
        <f>0+O9</f>
      </c>
    </row>
    <row r="9" spans="1:16" ht="12.75">
      <c r="A9" s="25" t="s">
        <v>47</v>
      </c>
      <c s="29" t="s">
        <v>29</v>
      </c>
      <c s="29" t="s">
        <v>1546</v>
      </c>
      <c s="25" t="s">
        <v>49</v>
      </c>
      <c s="30" t="s">
        <v>1545</v>
      </c>
      <c s="31" t="s">
        <v>1547</v>
      </c>
      <c s="32">
        <v>1</v>
      </c>
      <c s="33">
        <v>0</v>
      </c>
      <c s="34">
        <f>ROUND(ROUND(H9,2)*ROUND(G9,3),2)</f>
      </c>
      <c s="31" t="s">
        <v>52</v>
      </c>
      <c r="O9">
        <f>(I9*21)/100</f>
      </c>
      <c t="s">
        <v>23</v>
      </c>
    </row>
    <row r="10" spans="1:5" ht="12.75">
      <c r="A10" s="35" t="s">
        <v>53</v>
      </c>
      <c r="E10" s="36" t="s">
        <v>49</v>
      </c>
    </row>
    <row r="11" spans="1:5" ht="38.25">
      <c r="A11" s="37" t="s">
        <v>55</v>
      </c>
      <c r="E11" s="38" t="s">
        <v>1548</v>
      </c>
    </row>
    <row r="12" spans="1:5" ht="12.75">
      <c r="A12" t="s">
        <v>57</v>
      </c>
      <c r="E12" s="36" t="s">
        <v>49</v>
      </c>
    </row>
  </sheetData>
  <sheetProtection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1549</v>
      </c>
      <c s="39">
        <f>0+I8</f>
      </c>
      <c s="10"/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1549</v>
      </c>
      <c s="6"/>
      <c s="18" t="s">
        <v>1550</v>
      </c>
      <c s="6"/>
      <c s="6"/>
      <c s="19"/>
      <c s="19"/>
      <c s="6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80</v>
      </c>
      <c s="19"/>
      <c s="27" t="s">
        <v>396</v>
      </c>
      <c s="19"/>
      <c s="19"/>
      <c s="19"/>
      <c s="28">
        <f>0+Q8</f>
      </c>
      <c s="19"/>
      <c r="O8">
        <f>0+R8</f>
      </c>
      <c r="Q8">
        <f>0+I9</f>
      </c>
      <c>
        <f>0+O9</f>
      </c>
    </row>
    <row r="9" spans="1:16" ht="12.75">
      <c r="A9" s="25" t="s">
        <v>47</v>
      </c>
      <c s="29" t="s">
        <v>29</v>
      </c>
      <c s="29" t="s">
        <v>1551</v>
      </c>
      <c s="25" t="s">
        <v>49</v>
      </c>
      <c s="30" t="s">
        <v>1550</v>
      </c>
      <c s="31" t="s">
        <v>1547</v>
      </c>
      <c s="32">
        <v>1</v>
      </c>
      <c s="33">
        <v>0</v>
      </c>
      <c s="34">
        <f>ROUND(ROUND(H9,2)*ROUND(G9,3),2)</f>
      </c>
      <c s="31" t="s">
        <v>52</v>
      </c>
      <c r="O9">
        <f>(I9*21)/100</f>
      </c>
      <c t="s">
        <v>23</v>
      </c>
    </row>
    <row r="10" spans="1:5" ht="12.75">
      <c r="A10" s="35" t="s">
        <v>53</v>
      </c>
      <c r="E10" s="36" t="s">
        <v>49</v>
      </c>
    </row>
    <row r="11" spans="1:5" ht="38.25">
      <c r="A11" s="37" t="s">
        <v>55</v>
      </c>
      <c r="E11" s="38" t="s">
        <v>1548</v>
      </c>
    </row>
    <row r="12" spans="1:5" ht="12.75">
      <c r="A12" t="s">
        <v>57</v>
      </c>
      <c r="E12" s="36" t="s">
        <v>49</v>
      </c>
    </row>
  </sheetData>
  <sheetProtection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1552</v>
      </c>
      <c s="39">
        <f>0+I8</f>
      </c>
      <c s="10"/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1552</v>
      </c>
      <c s="6"/>
      <c s="18" t="s">
        <v>1553</v>
      </c>
      <c s="6"/>
      <c s="6"/>
      <c s="19"/>
      <c s="19"/>
      <c s="6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80</v>
      </c>
      <c s="19"/>
      <c s="27" t="s">
        <v>396</v>
      </c>
      <c s="19"/>
      <c s="19"/>
      <c s="19"/>
      <c s="28">
        <f>0+Q8</f>
      </c>
      <c s="19"/>
      <c r="O8">
        <f>0+R8</f>
      </c>
      <c r="Q8">
        <f>0+I9</f>
      </c>
      <c>
        <f>0+O9</f>
      </c>
    </row>
    <row r="9" spans="1:16" ht="12.75">
      <c r="A9" s="25" t="s">
        <v>47</v>
      </c>
      <c s="29" t="s">
        <v>29</v>
      </c>
      <c s="29" t="s">
        <v>1554</v>
      </c>
      <c s="25" t="s">
        <v>49</v>
      </c>
      <c s="30" t="s">
        <v>1553</v>
      </c>
      <c s="31" t="s">
        <v>1547</v>
      </c>
      <c s="32">
        <v>1</v>
      </c>
      <c s="33">
        <v>0</v>
      </c>
      <c s="34">
        <f>ROUND(ROUND(H9,2)*ROUND(G9,3),2)</f>
      </c>
      <c s="31" t="s">
        <v>52</v>
      </c>
      <c r="O9">
        <f>(I9*21)/100</f>
      </c>
      <c t="s">
        <v>23</v>
      </c>
    </row>
    <row r="10" spans="1:5" ht="12.75">
      <c r="A10" s="35" t="s">
        <v>53</v>
      </c>
      <c r="E10" s="36" t="s">
        <v>49</v>
      </c>
    </row>
    <row r="11" spans="1:5" ht="38.25">
      <c r="A11" s="37" t="s">
        <v>55</v>
      </c>
      <c r="E11" s="38" t="s">
        <v>1548</v>
      </c>
    </row>
    <row r="12" spans="1:5" ht="12.75">
      <c r="A12" t="s">
        <v>57</v>
      </c>
      <c r="E12" s="36" t="s">
        <v>49</v>
      </c>
    </row>
  </sheetData>
  <sheetProtection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1555</v>
      </c>
      <c s="39">
        <f>0+I8</f>
      </c>
      <c s="10"/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1555</v>
      </c>
      <c s="6"/>
      <c s="18" t="s">
        <v>1556</v>
      </c>
      <c s="6"/>
      <c s="6"/>
      <c s="19"/>
      <c s="19"/>
      <c s="6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80</v>
      </c>
      <c s="19"/>
      <c s="27" t="s">
        <v>396</v>
      </c>
      <c s="19"/>
      <c s="19"/>
      <c s="19"/>
      <c s="28">
        <f>0+Q8</f>
      </c>
      <c s="19"/>
      <c r="O8">
        <f>0+R8</f>
      </c>
      <c r="Q8">
        <f>0+I9</f>
      </c>
      <c>
        <f>0+O9</f>
      </c>
    </row>
    <row r="9" spans="1:16" ht="12.75">
      <c r="A9" s="25" t="s">
        <v>47</v>
      </c>
      <c s="29" t="s">
        <v>29</v>
      </c>
      <c s="29" t="s">
        <v>1557</v>
      </c>
      <c s="25" t="s">
        <v>49</v>
      </c>
      <c s="30" t="s">
        <v>1556</v>
      </c>
      <c s="31" t="s">
        <v>1547</v>
      </c>
      <c s="32">
        <v>1</v>
      </c>
      <c s="33">
        <v>0</v>
      </c>
      <c s="34">
        <f>ROUND(ROUND(H9,2)*ROUND(G9,3),2)</f>
      </c>
      <c s="31" t="s">
        <v>52</v>
      </c>
      <c r="O9">
        <f>(I9*21)/100</f>
      </c>
      <c t="s">
        <v>23</v>
      </c>
    </row>
    <row r="10" spans="1:5" ht="12.75">
      <c r="A10" s="35" t="s">
        <v>53</v>
      </c>
      <c r="E10" s="36" t="s">
        <v>49</v>
      </c>
    </row>
    <row r="11" spans="1:5" ht="38.25">
      <c r="A11" s="37" t="s">
        <v>55</v>
      </c>
      <c r="E11" s="38" t="s">
        <v>1548</v>
      </c>
    </row>
    <row r="12" spans="1:5" ht="12.75">
      <c r="A12" t="s">
        <v>57</v>
      </c>
      <c r="E12" s="36" t="s">
        <v>49</v>
      </c>
    </row>
  </sheetData>
  <sheetProtection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39">
        <f>0+I8</f>
      </c>
      <c s="10"/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s="6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27</v>
      </c>
      <c s="19"/>
      <c s="27" t="s">
        <v>46</v>
      </c>
      <c s="19"/>
      <c s="19"/>
      <c s="19"/>
      <c s="28">
        <f>0+Q8</f>
      </c>
      <c s="19"/>
      <c r="O8">
        <f>0+R8</f>
      </c>
      <c r="Q8">
        <f>0+I9+I13+I17+I21+I25+I29+I33+I37</f>
      </c>
      <c>
        <f>0+O9+O13+O17+O21+O25+O29+O33+O37</f>
      </c>
    </row>
    <row r="9" spans="1:16" ht="12.75">
      <c r="A9" s="25" t="s">
        <v>47</v>
      </c>
      <c s="29" t="s">
        <v>29</v>
      </c>
      <c s="29" t="s">
        <v>48</v>
      </c>
      <c s="25" t="s">
        <v>49</v>
      </c>
      <c s="30" t="s">
        <v>50</v>
      </c>
      <c s="31" t="s">
        <v>51</v>
      </c>
      <c s="32">
        <v>1</v>
      </c>
      <c s="33">
        <v>0</v>
      </c>
      <c s="34">
        <f>ROUND(ROUND(H9,2)*ROUND(G9,3),2)</f>
      </c>
      <c s="31" t="s">
        <v>52</v>
      </c>
      <c r="O9">
        <f>(I9*21)/100</f>
      </c>
      <c t="s">
        <v>23</v>
      </c>
    </row>
    <row r="10" spans="1:5" ht="63.75">
      <c r="A10" s="35" t="s">
        <v>53</v>
      </c>
      <c r="E10" s="36" t="s">
        <v>54</v>
      </c>
    </row>
    <row r="11" spans="1:5" ht="12.75">
      <c r="A11" s="37" t="s">
        <v>55</v>
      </c>
      <c r="E11" s="38" t="s">
        <v>56</v>
      </c>
    </row>
    <row r="12" spans="1:5" ht="38.25">
      <c r="A12" t="s">
        <v>57</v>
      </c>
      <c r="E12" s="36" t="s">
        <v>58</v>
      </c>
    </row>
    <row r="13" spans="1:16" ht="12.75">
      <c r="A13" s="25" t="s">
        <v>47</v>
      </c>
      <c s="29" t="s">
        <v>23</v>
      </c>
      <c s="29" t="s">
        <v>59</v>
      </c>
      <c s="25" t="s">
        <v>49</v>
      </c>
      <c s="30" t="s">
        <v>60</v>
      </c>
      <c s="31" t="s">
        <v>51</v>
      </c>
      <c s="32">
        <v>1</v>
      </c>
      <c s="33">
        <v>0</v>
      </c>
      <c s="34">
        <f>ROUND(ROUND(H13,2)*ROUND(G13,3),2)</f>
      </c>
      <c s="31" t="s">
        <v>52</v>
      </c>
      <c r="O13">
        <f>(I13*21)/100</f>
      </c>
      <c t="s">
        <v>23</v>
      </c>
    </row>
    <row r="14" spans="1:5" ht="38.25">
      <c r="A14" s="35" t="s">
        <v>53</v>
      </c>
      <c r="E14" s="36" t="s">
        <v>61</v>
      </c>
    </row>
    <row r="15" spans="1:5" ht="12.75">
      <c r="A15" s="37" t="s">
        <v>55</v>
      </c>
      <c r="E15" s="38" t="s">
        <v>56</v>
      </c>
    </row>
    <row r="16" spans="1:5" ht="12.75">
      <c r="A16" t="s">
        <v>57</v>
      </c>
      <c r="E16" s="36" t="s">
        <v>62</v>
      </c>
    </row>
    <row r="17" spans="1:16" ht="12.75">
      <c r="A17" s="25" t="s">
        <v>47</v>
      </c>
      <c s="29" t="s">
        <v>22</v>
      </c>
      <c s="29" t="s">
        <v>63</v>
      </c>
      <c s="25" t="s">
        <v>49</v>
      </c>
      <c s="30" t="s">
        <v>64</v>
      </c>
      <c s="31" t="s">
        <v>51</v>
      </c>
      <c s="32">
        <v>1</v>
      </c>
      <c s="33">
        <v>0</v>
      </c>
      <c s="34">
        <f>ROUND(ROUND(H17,2)*ROUND(G17,3),2)</f>
      </c>
      <c s="31" t="s">
        <v>52</v>
      </c>
      <c r="O17">
        <f>(I17*21)/100</f>
      </c>
      <c t="s">
        <v>23</v>
      </c>
    </row>
    <row r="18" spans="1:5" ht="38.25">
      <c r="A18" s="35" t="s">
        <v>53</v>
      </c>
      <c r="E18" s="36" t="s">
        <v>65</v>
      </c>
    </row>
    <row r="19" spans="1:5" ht="12.75">
      <c r="A19" s="37" t="s">
        <v>55</v>
      </c>
      <c r="E19" s="38" t="s">
        <v>56</v>
      </c>
    </row>
    <row r="20" spans="1:5" ht="89.25">
      <c r="A20" t="s">
        <v>57</v>
      </c>
      <c r="E20" s="36" t="s">
        <v>66</v>
      </c>
    </row>
    <row r="21" spans="1:16" ht="12.75">
      <c r="A21" s="25" t="s">
        <v>47</v>
      </c>
      <c s="29" t="s">
        <v>33</v>
      </c>
      <c s="29" t="s">
        <v>67</v>
      </c>
      <c s="25" t="s">
        <v>49</v>
      </c>
      <c s="30" t="s">
        <v>68</v>
      </c>
      <c s="31" t="s">
        <v>69</v>
      </c>
      <c s="32">
        <v>2</v>
      </c>
      <c s="33">
        <v>0</v>
      </c>
      <c s="34">
        <f>ROUND(ROUND(H21,2)*ROUND(G21,3),2)</f>
      </c>
      <c s="31" t="s">
        <v>52</v>
      </c>
      <c r="O21">
        <f>(I21*21)/100</f>
      </c>
      <c t="s">
        <v>23</v>
      </c>
    </row>
    <row r="22" spans="1:5" ht="89.25">
      <c r="A22" s="35" t="s">
        <v>53</v>
      </c>
      <c r="E22" s="36" t="s">
        <v>70</v>
      </c>
    </row>
    <row r="23" spans="1:5" ht="12.75">
      <c r="A23" s="37" t="s">
        <v>55</v>
      </c>
      <c r="E23" s="38" t="s">
        <v>71</v>
      </c>
    </row>
    <row r="24" spans="1:5" ht="12.75">
      <c r="A24" t="s">
        <v>57</v>
      </c>
      <c r="E24" s="36" t="s">
        <v>49</v>
      </c>
    </row>
    <row r="25" spans="1:16" ht="12.75">
      <c r="A25" s="25" t="s">
        <v>47</v>
      </c>
      <c s="29" t="s">
        <v>35</v>
      </c>
      <c s="29" t="s">
        <v>72</v>
      </c>
      <c s="25" t="s">
        <v>49</v>
      </c>
      <c s="30" t="s">
        <v>73</v>
      </c>
      <c s="31" t="s">
        <v>69</v>
      </c>
      <c s="32">
        <v>2</v>
      </c>
      <c s="33">
        <v>0</v>
      </c>
      <c s="34">
        <f>ROUND(ROUND(H25,2)*ROUND(G25,3),2)</f>
      </c>
      <c s="31" t="s">
        <v>52</v>
      </c>
      <c r="O25">
        <f>(I25*21)/100</f>
      </c>
      <c t="s">
        <v>23</v>
      </c>
    </row>
    <row r="26" spans="1:5" ht="12.75">
      <c r="A26" s="35" t="s">
        <v>53</v>
      </c>
      <c r="E26" s="36" t="s">
        <v>74</v>
      </c>
    </row>
    <row r="27" spans="1:5" ht="12.75">
      <c r="A27" s="37" t="s">
        <v>55</v>
      </c>
      <c r="E27" s="38" t="s">
        <v>71</v>
      </c>
    </row>
    <row r="28" spans="1:5" ht="12.75">
      <c r="A28" t="s">
        <v>57</v>
      </c>
      <c r="E28" s="36" t="s">
        <v>49</v>
      </c>
    </row>
    <row r="29" spans="1:16" ht="12.75">
      <c r="A29" s="25" t="s">
        <v>47</v>
      </c>
      <c s="29" t="s">
        <v>37</v>
      </c>
      <c s="29" t="s">
        <v>75</v>
      </c>
      <c s="25" t="s">
        <v>49</v>
      </c>
      <c s="30" t="s">
        <v>76</v>
      </c>
      <c s="31" t="s">
        <v>77</v>
      </c>
      <c s="32">
        <v>1</v>
      </c>
      <c s="33">
        <v>0</v>
      </c>
      <c s="34">
        <f>ROUND(ROUND(H29,2)*ROUND(G29,3),2)</f>
      </c>
      <c s="31" t="s">
        <v>52</v>
      </c>
      <c r="O29">
        <f>(I29*21)/100</f>
      </c>
      <c t="s">
        <v>23</v>
      </c>
    </row>
    <row r="30" spans="1:5" ht="12.75">
      <c r="A30" s="35" t="s">
        <v>53</v>
      </c>
      <c r="E30" s="36" t="s">
        <v>78</v>
      </c>
    </row>
    <row r="31" spans="1:5" ht="12.75">
      <c r="A31" s="37" t="s">
        <v>55</v>
      </c>
      <c r="E31" s="38" t="s">
        <v>56</v>
      </c>
    </row>
    <row r="32" spans="1:5" ht="89.25">
      <c r="A32" t="s">
        <v>57</v>
      </c>
      <c r="E32" s="36" t="s">
        <v>79</v>
      </c>
    </row>
    <row r="33" spans="1:16" ht="12.75">
      <c r="A33" s="25" t="s">
        <v>47</v>
      </c>
      <c s="29" t="s">
        <v>80</v>
      </c>
      <c s="29" t="s">
        <v>81</v>
      </c>
      <c s="25" t="s">
        <v>49</v>
      </c>
      <c s="30" t="s">
        <v>82</v>
      </c>
      <c s="31" t="s">
        <v>69</v>
      </c>
      <c s="32">
        <v>1</v>
      </c>
      <c s="33">
        <v>0</v>
      </c>
      <c s="34">
        <f>ROUND(ROUND(H33,2)*ROUND(G33,3),2)</f>
      </c>
      <c s="31" t="s">
        <v>52</v>
      </c>
      <c r="O33">
        <f>(I33*21)/100</f>
      </c>
      <c t="s">
        <v>23</v>
      </c>
    </row>
    <row r="34" spans="1:5" ht="114.75">
      <c r="A34" s="35" t="s">
        <v>53</v>
      </c>
      <c r="E34" s="36" t="s">
        <v>83</v>
      </c>
    </row>
    <row r="35" spans="1:5" ht="12.75">
      <c r="A35" s="37" t="s">
        <v>55</v>
      </c>
      <c r="E35" s="38" t="s">
        <v>56</v>
      </c>
    </row>
    <row r="36" spans="1:5" ht="25.5">
      <c r="A36" t="s">
        <v>57</v>
      </c>
      <c r="E36" s="36" t="s">
        <v>84</v>
      </c>
    </row>
    <row r="37" spans="1:16" ht="12.75">
      <c r="A37" s="25" t="s">
        <v>47</v>
      </c>
      <c s="29" t="s">
        <v>85</v>
      </c>
      <c s="29" t="s">
        <v>86</v>
      </c>
      <c s="25" t="s">
        <v>49</v>
      </c>
      <c s="30" t="s">
        <v>87</v>
      </c>
      <c s="31" t="s">
        <v>51</v>
      </c>
      <c s="32">
        <v>1</v>
      </c>
      <c s="33">
        <v>0</v>
      </c>
      <c s="34">
        <f>ROUND(ROUND(H37,2)*ROUND(G37,3),2)</f>
      </c>
      <c s="31" t="s">
        <v>52</v>
      </c>
      <c r="O37">
        <f>(I37*21)/100</f>
      </c>
      <c t="s">
        <v>23</v>
      </c>
    </row>
    <row r="38" spans="1:5" ht="76.5">
      <c r="A38" s="35" t="s">
        <v>53</v>
      </c>
      <c r="E38" s="36" t="s">
        <v>88</v>
      </c>
    </row>
    <row r="39" spans="1:5" ht="12.75">
      <c r="A39" s="37" t="s">
        <v>55</v>
      </c>
      <c r="E39" s="38" t="s">
        <v>56</v>
      </c>
    </row>
    <row r="40" spans="1:5" ht="12.75">
      <c r="A40" t="s">
        <v>57</v>
      </c>
      <c r="E40" s="36" t="s">
        <v>89</v>
      </c>
    </row>
  </sheetData>
  <sheetProtection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0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0+O8+O37+O142+O171+O196+O221+O258+O279+O328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90</v>
      </c>
      <c s="39">
        <f>0+I8+I37+I142+I171+I196+I221+I258+I279+I328</f>
      </c>
      <c s="10"/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90</v>
      </c>
      <c s="6"/>
      <c s="18" t="s">
        <v>91</v>
      </c>
      <c s="6"/>
      <c s="6"/>
      <c s="19"/>
      <c s="19"/>
      <c s="6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27</v>
      </c>
      <c s="19"/>
      <c s="27" t="s">
        <v>46</v>
      </c>
      <c s="19"/>
      <c s="19"/>
      <c s="19"/>
      <c s="28">
        <f>0+Q8</f>
      </c>
      <c s="19"/>
      <c r="O8">
        <f>0+R8</f>
      </c>
      <c r="Q8">
        <f>0+I9+I13+I17+I21+I25+I29+I33</f>
      </c>
      <c>
        <f>0+O9+O13+O17+O21+O25+O29+O33</f>
      </c>
    </row>
    <row r="9" spans="1:16" ht="12.75">
      <c r="A9" s="25" t="s">
        <v>47</v>
      </c>
      <c s="29" t="s">
        <v>29</v>
      </c>
      <c s="29" t="s">
        <v>92</v>
      </c>
      <c s="25" t="s">
        <v>93</v>
      </c>
      <c s="30" t="s">
        <v>94</v>
      </c>
      <c s="31" t="s">
        <v>95</v>
      </c>
      <c s="32">
        <v>20399.204</v>
      </c>
      <c s="33">
        <v>0</v>
      </c>
      <c s="34">
        <f>ROUND(ROUND(H9,2)*ROUND(G9,3),2)</f>
      </c>
      <c s="31" t="s">
        <v>52</v>
      </c>
      <c r="O9">
        <f>(I9*21)/100</f>
      </c>
      <c t="s">
        <v>23</v>
      </c>
    </row>
    <row r="10" spans="1:5" ht="25.5">
      <c r="A10" s="35" t="s">
        <v>53</v>
      </c>
      <c r="E10" s="36" t="s">
        <v>96</v>
      </c>
    </row>
    <row r="11" spans="1:5" ht="153">
      <c r="A11" s="37" t="s">
        <v>55</v>
      </c>
      <c r="E11" s="38" t="s">
        <v>97</v>
      </c>
    </row>
    <row r="12" spans="1:5" ht="25.5">
      <c r="A12" t="s">
        <v>57</v>
      </c>
      <c r="E12" s="36" t="s">
        <v>98</v>
      </c>
    </row>
    <row r="13" spans="1:16" ht="12.75">
      <c r="A13" s="25" t="s">
        <v>47</v>
      </c>
      <c s="29" t="s">
        <v>23</v>
      </c>
      <c s="29" t="s">
        <v>92</v>
      </c>
      <c s="25" t="s">
        <v>99</v>
      </c>
      <c s="30" t="s">
        <v>94</v>
      </c>
      <c s="31" t="s">
        <v>95</v>
      </c>
      <c s="32">
        <v>3408.911</v>
      </c>
      <c s="33">
        <v>0</v>
      </c>
      <c s="34">
        <f>ROUND(ROUND(H13,2)*ROUND(G13,3),2)</f>
      </c>
      <c s="31" t="s">
        <v>52</v>
      </c>
      <c r="O13">
        <f>(I13*21)/100</f>
      </c>
      <c t="s">
        <v>23</v>
      </c>
    </row>
    <row r="14" spans="1:5" ht="25.5">
      <c r="A14" s="35" t="s">
        <v>53</v>
      </c>
      <c r="E14" s="36" t="s">
        <v>100</v>
      </c>
    </row>
    <row r="15" spans="1:5" ht="51">
      <c r="A15" s="37" t="s">
        <v>55</v>
      </c>
      <c r="E15" s="38" t="s">
        <v>101</v>
      </c>
    </row>
    <row r="16" spans="1:5" ht="25.5">
      <c r="A16" t="s">
        <v>57</v>
      </c>
      <c r="E16" s="36" t="s">
        <v>98</v>
      </c>
    </row>
    <row r="17" spans="1:16" ht="12.75">
      <c r="A17" s="25" t="s">
        <v>47</v>
      </c>
      <c s="29" t="s">
        <v>22</v>
      </c>
      <c s="29" t="s">
        <v>102</v>
      </c>
      <c s="25" t="s">
        <v>49</v>
      </c>
      <c s="30" t="s">
        <v>103</v>
      </c>
      <c s="31" t="s">
        <v>95</v>
      </c>
      <c s="32">
        <v>594.155</v>
      </c>
      <c s="33">
        <v>0</v>
      </c>
      <c s="34">
        <f>ROUND(ROUND(H17,2)*ROUND(G17,3),2)</f>
      </c>
      <c s="31" t="s">
        <v>52</v>
      </c>
      <c r="O17">
        <f>(I17*21)/100</f>
      </c>
      <c t="s">
        <v>23</v>
      </c>
    </row>
    <row r="18" spans="1:5" ht="25.5">
      <c r="A18" s="35" t="s">
        <v>53</v>
      </c>
      <c r="E18" s="36" t="s">
        <v>104</v>
      </c>
    </row>
    <row r="19" spans="1:5" ht="242.25">
      <c r="A19" s="37" t="s">
        <v>55</v>
      </c>
      <c r="E19" s="38" t="s">
        <v>105</v>
      </c>
    </row>
    <row r="20" spans="1:5" ht="25.5">
      <c r="A20" t="s">
        <v>57</v>
      </c>
      <c r="E20" s="36" t="s">
        <v>98</v>
      </c>
    </row>
    <row r="21" spans="1:16" ht="12.75">
      <c r="A21" s="25" t="s">
        <v>47</v>
      </c>
      <c s="29" t="s">
        <v>33</v>
      </c>
      <c s="29" t="s">
        <v>106</v>
      </c>
      <c s="25" t="s">
        <v>49</v>
      </c>
      <c s="30" t="s">
        <v>107</v>
      </c>
      <c s="31" t="s">
        <v>51</v>
      </c>
      <c s="32">
        <v>1</v>
      </c>
      <c s="33">
        <v>0</v>
      </c>
      <c s="34">
        <f>ROUND(ROUND(H21,2)*ROUND(G21,3),2)</f>
      </c>
      <c s="31" t="s">
        <v>52</v>
      </c>
      <c r="O21">
        <f>(I21*21)/100</f>
      </c>
      <c t="s">
        <v>23</v>
      </c>
    </row>
    <row r="22" spans="1:5" ht="102">
      <c r="A22" s="35" t="s">
        <v>53</v>
      </c>
      <c r="E22" s="36" t="s">
        <v>108</v>
      </c>
    </row>
    <row r="23" spans="1:5" ht="12.75">
      <c r="A23" s="37" t="s">
        <v>55</v>
      </c>
      <c r="E23" s="38" t="s">
        <v>56</v>
      </c>
    </row>
    <row r="24" spans="1:5" ht="12.75">
      <c r="A24" t="s">
        <v>57</v>
      </c>
      <c r="E24" s="36" t="s">
        <v>109</v>
      </c>
    </row>
    <row r="25" spans="1:16" ht="12.75">
      <c r="A25" s="25" t="s">
        <v>47</v>
      </c>
      <c s="29" t="s">
        <v>35</v>
      </c>
      <c s="29" t="s">
        <v>110</v>
      </c>
      <c s="25" t="s">
        <v>49</v>
      </c>
      <c s="30" t="s">
        <v>111</v>
      </c>
      <c s="31" t="s">
        <v>51</v>
      </c>
      <c s="32">
        <v>1</v>
      </c>
      <c s="33">
        <v>0</v>
      </c>
      <c s="34">
        <f>ROUND(ROUND(H25,2)*ROUND(G25,3),2)</f>
      </c>
      <c s="31" t="s">
        <v>52</v>
      </c>
      <c r="O25">
        <f>(I25*21)/100</f>
      </c>
      <c t="s">
        <v>23</v>
      </c>
    </row>
    <row r="26" spans="1:5" ht="25.5">
      <c r="A26" s="35" t="s">
        <v>53</v>
      </c>
      <c r="E26" s="36" t="s">
        <v>112</v>
      </c>
    </row>
    <row r="27" spans="1:5" ht="12.75">
      <c r="A27" s="37" t="s">
        <v>55</v>
      </c>
      <c r="E27" s="38" t="s">
        <v>56</v>
      </c>
    </row>
    <row r="28" spans="1:5" ht="12.75">
      <c r="A28" t="s">
        <v>57</v>
      </c>
      <c r="E28" s="36" t="s">
        <v>62</v>
      </c>
    </row>
    <row r="29" spans="1:16" ht="12.75">
      <c r="A29" s="25" t="s">
        <v>47</v>
      </c>
      <c s="29" t="s">
        <v>37</v>
      </c>
      <c s="29" t="s">
        <v>113</v>
      </c>
      <c s="25" t="s">
        <v>49</v>
      </c>
      <c s="30" t="s">
        <v>114</v>
      </c>
      <c s="31" t="s">
        <v>51</v>
      </c>
      <c s="32">
        <v>1</v>
      </c>
      <c s="33">
        <v>0</v>
      </c>
      <c s="34">
        <f>ROUND(ROUND(H29,2)*ROUND(G29,3),2)</f>
      </c>
      <c s="31" t="s">
        <v>52</v>
      </c>
      <c r="O29">
        <f>(I29*21)/100</f>
      </c>
      <c t="s">
        <v>23</v>
      </c>
    </row>
    <row r="30" spans="1:5" ht="25.5">
      <c r="A30" s="35" t="s">
        <v>53</v>
      </c>
      <c r="E30" s="36" t="s">
        <v>115</v>
      </c>
    </row>
    <row r="31" spans="1:5" ht="12.75">
      <c r="A31" s="37" t="s">
        <v>55</v>
      </c>
      <c r="E31" s="38" t="s">
        <v>56</v>
      </c>
    </row>
    <row r="32" spans="1:5" ht="12.75">
      <c r="A32" t="s">
        <v>57</v>
      </c>
      <c r="E32" s="36" t="s">
        <v>62</v>
      </c>
    </row>
    <row r="33" spans="1:16" ht="12.75">
      <c r="A33" s="25" t="s">
        <v>47</v>
      </c>
      <c s="29" t="s">
        <v>80</v>
      </c>
      <c s="29" t="s">
        <v>116</v>
      </c>
      <c s="25" t="s">
        <v>49</v>
      </c>
      <c s="30" t="s">
        <v>117</v>
      </c>
      <c s="31" t="s">
        <v>51</v>
      </c>
      <c s="32">
        <v>1</v>
      </c>
      <c s="33">
        <v>0</v>
      </c>
      <c s="34">
        <f>ROUND(ROUND(H33,2)*ROUND(G33,3),2)</f>
      </c>
      <c s="31" t="s">
        <v>52</v>
      </c>
      <c r="O33">
        <f>(I33*21)/100</f>
      </c>
      <c t="s">
        <v>23</v>
      </c>
    </row>
    <row r="34" spans="1:5" ht="25.5">
      <c r="A34" s="35" t="s">
        <v>53</v>
      </c>
      <c r="E34" s="36" t="s">
        <v>118</v>
      </c>
    </row>
    <row r="35" spans="1:5" ht="12.75">
      <c r="A35" s="37" t="s">
        <v>55</v>
      </c>
      <c r="E35" s="38" t="s">
        <v>56</v>
      </c>
    </row>
    <row r="36" spans="1:5" ht="63.75">
      <c r="A36" t="s">
        <v>57</v>
      </c>
      <c r="E36" s="36" t="s">
        <v>119</v>
      </c>
    </row>
    <row r="37" spans="1:18" ht="12.75" customHeight="1">
      <c r="A37" s="6" t="s">
        <v>45</v>
      </c>
      <c s="6"/>
      <c s="41" t="s">
        <v>29</v>
      </c>
      <c s="6"/>
      <c s="27" t="s">
        <v>120</v>
      </c>
      <c s="6"/>
      <c s="6"/>
      <c s="6"/>
      <c s="42">
        <f>0+Q37</f>
      </c>
      <c s="6"/>
      <c r="O37">
        <f>0+R37</f>
      </c>
      <c r="Q37">
        <f>0+I38+I42+I46+I50+I54+I58+I62+I66+I70+I74+I78+I82+I86+I90+I94+I98+I102+I106+I110+I114+I118+I122+I126+I130+I134+I138</f>
      </c>
      <c>
        <f>0+O38+O42+O46+O50+O54+O58+O62+O66+O70+O74+O78+O82+O86+O90+O94+O98+O102+O106+O110+O114+O118+O122+O126+O130+O134+O138</f>
      </c>
    </row>
    <row r="38" spans="1:16" ht="12.75">
      <c r="A38" s="25" t="s">
        <v>47</v>
      </c>
      <c s="29" t="s">
        <v>85</v>
      </c>
      <c s="29" t="s">
        <v>121</v>
      </c>
      <c s="25" t="s">
        <v>49</v>
      </c>
      <c s="30" t="s">
        <v>122</v>
      </c>
      <c s="31" t="s">
        <v>123</v>
      </c>
      <c s="32">
        <v>1150</v>
      </c>
      <c s="33">
        <v>0</v>
      </c>
      <c s="34">
        <f>ROUND(ROUND(H38,2)*ROUND(G38,3),2)</f>
      </c>
      <c s="31" t="s">
        <v>52</v>
      </c>
      <c r="O38">
        <f>(I38*21)/100</f>
      </c>
      <c t="s">
        <v>23</v>
      </c>
    </row>
    <row r="39" spans="1:5" ht="12.75">
      <c r="A39" s="35" t="s">
        <v>53</v>
      </c>
      <c r="E39" s="36" t="s">
        <v>124</v>
      </c>
    </row>
    <row r="40" spans="1:5" ht="12.75">
      <c r="A40" s="37" t="s">
        <v>55</v>
      </c>
      <c r="E40" s="38" t="s">
        <v>125</v>
      </c>
    </row>
    <row r="41" spans="1:5" ht="38.25">
      <c r="A41" t="s">
        <v>57</v>
      </c>
      <c r="E41" s="36" t="s">
        <v>126</v>
      </c>
    </row>
    <row r="42" spans="1:16" ht="12.75">
      <c r="A42" s="25" t="s">
        <v>47</v>
      </c>
      <c s="29" t="s">
        <v>40</v>
      </c>
      <c s="29" t="s">
        <v>127</v>
      </c>
      <c s="25" t="s">
        <v>49</v>
      </c>
      <c s="30" t="s">
        <v>128</v>
      </c>
      <c s="31" t="s">
        <v>77</v>
      </c>
      <c s="32">
        <v>50</v>
      </c>
      <c s="33">
        <v>0</v>
      </c>
      <c s="34">
        <f>ROUND(ROUND(H42,2)*ROUND(G42,3),2)</f>
      </c>
      <c s="31" t="s">
        <v>52</v>
      </c>
      <c r="O42">
        <f>(I42*21)/100</f>
      </c>
      <c t="s">
        <v>23</v>
      </c>
    </row>
    <row r="43" spans="1:5" ht="12.75">
      <c r="A43" s="35" t="s">
        <v>53</v>
      </c>
      <c r="E43" s="36" t="s">
        <v>49</v>
      </c>
    </row>
    <row r="44" spans="1:5" ht="12.75">
      <c r="A44" s="37" t="s">
        <v>55</v>
      </c>
      <c r="E44" s="38" t="s">
        <v>129</v>
      </c>
    </row>
    <row r="45" spans="1:5" ht="165.75">
      <c r="A45" t="s">
        <v>57</v>
      </c>
      <c r="E45" s="36" t="s">
        <v>130</v>
      </c>
    </row>
    <row r="46" spans="1:16" ht="12.75">
      <c r="A46" s="25" t="s">
        <v>47</v>
      </c>
      <c s="29" t="s">
        <v>42</v>
      </c>
      <c s="29" t="s">
        <v>131</v>
      </c>
      <c s="25" t="s">
        <v>49</v>
      </c>
      <c s="30" t="s">
        <v>132</v>
      </c>
      <c s="31" t="s">
        <v>133</v>
      </c>
      <c s="32">
        <v>232.985</v>
      </c>
      <c s="33">
        <v>0</v>
      </c>
      <c s="34">
        <f>ROUND(ROUND(H46,2)*ROUND(G46,3),2)</f>
      </c>
      <c s="31" t="s">
        <v>52</v>
      </c>
      <c r="O46">
        <f>(I46*21)/100</f>
      </c>
      <c t="s">
        <v>23</v>
      </c>
    </row>
    <row r="47" spans="1:5" ht="25.5">
      <c r="A47" s="35" t="s">
        <v>53</v>
      </c>
      <c r="E47" s="36" t="s">
        <v>134</v>
      </c>
    </row>
    <row r="48" spans="1:5" ht="51">
      <c r="A48" s="37" t="s">
        <v>55</v>
      </c>
      <c r="E48" s="38" t="s">
        <v>135</v>
      </c>
    </row>
    <row r="49" spans="1:5" ht="63.75">
      <c r="A49" t="s">
        <v>57</v>
      </c>
      <c r="E49" s="36" t="s">
        <v>136</v>
      </c>
    </row>
    <row r="50" spans="1:16" ht="12.75">
      <c r="A50" s="25" t="s">
        <v>47</v>
      </c>
      <c s="29" t="s">
        <v>44</v>
      </c>
      <c s="29" t="s">
        <v>137</v>
      </c>
      <c s="25" t="s">
        <v>49</v>
      </c>
      <c s="30" t="s">
        <v>138</v>
      </c>
      <c s="31" t="s">
        <v>133</v>
      </c>
      <c s="32">
        <v>3.6</v>
      </c>
      <c s="33">
        <v>0</v>
      </c>
      <c s="34">
        <f>ROUND(ROUND(H50,2)*ROUND(G50,3),2)</f>
      </c>
      <c s="31" t="s">
        <v>52</v>
      </c>
      <c r="O50">
        <f>(I50*21)/100</f>
      </c>
      <c t="s">
        <v>23</v>
      </c>
    </row>
    <row r="51" spans="1:5" ht="25.5">
      <c r="A51" s="35" t="s">
        <v>53</v>
      </c>
      <c r="E51" s="36" t="s">
        <v>134</v>
      </c>
    </row>
    <row r="52" spans="1:5" ht="12.75">
      <c r="A52" s="37" t="s">
        <v>55</v>
      </c>
      <c r="E52" s="38" t="s">
        <v>139</v>
      </c>
    </row>
    <row r="53" spans="1:5" ht="63.75">
      <c r="A53" t="s">
        <v>57</v>
      </c>
      <c r="E53" s="36" t="s">
        <v>136</v>
      </c>
    </row>
    <row r="54" spans="1:16" ht="12.75">
      <c r="A54" s="25" t="s">
        <v>47</v>
      </c>
      <c s="29" t="s">
        <v>140</v>
      </c>
      <c s="29" t="s">
        <v>141</v>
      </c>
      <c s="25" t="s">
        <v>49</v>
      </c>
      <c s="30" t="s">
        <v>142</v>
      </c>
      <c s="31" t="s">
        <v>133</v>
      </c>
      <c s="32">
        <v>1.08</v>
      </c>
      <c s="33">
        <v>0</v>
      </c>
      <c s="34">
        <f>ROUND(ROUND(H54,2)*ROUND(G54,3),2)</f>
      </c>
      <c s="31" t="s">
        <v>52</v>
      </c>
      <c r="O54">
        <f>(I54*21)/100</f>
      </c>
      <c t="s">
        <v>23</v>
      </c>
    </row>
    <row r="55" spans="1:5" ht="25.5">
      <c r="A55" s="35" t="s">
        <v>53</v>
      </c>
      <c r="E55" s="36" t="s">
        <v>134</v>
      </c>
    </row>
    <row r="56" spans="1:5" ht="12.75">
      <c r="A56" s="37" t="s">
        <v>55</v>
      </c>
      <c r="E56" s="38" t="s">
        <v>143</v>
      </c>
    </row>
    <row r="57" spans="1:5" ht="63.75">
      <c r="A57" t="s">
        <v>57</v>
      </c>
      <c r="E57" s="36" t="s">
        <v>136</v>
      </c>
    </row>
    <row r="58" spans="1:16" ht="12.75">
      <c r="A58" s="25" t="s">
        <v>47</v>
      </c>
      <c s="29" t="s">
        <v>144</v>
      </c>
      <c s="29" t="s">
        <v>145</v>
      </c>
      <c s="25" t="s">
        <v>49</v>
      </c>
      <c s="30" t="s">
        <v>146</v>
      </c>
      <c s="31" t="s">
        <v>123</v>
      </c>
      <c s="32">
        <v>477</v>
      </c>
      <c s="33">
        <v>0</v>
      </c>
      <c s="34">
        <f>ROUND(ROUND(H58,2)*ROUND(G58,3),2)</f>
      </c>
      <c s="31" t="s">
        <v>52</v>
      </c>
      <c r="O58">
        <f>(I58*21)/100</f>
      </c>
      <c t="s">
        <v>23</v>
      </c>
    </row>
    <row r="59" spans="1:5" ht="25.5">
      <c r="A59" s="35" t="s">
        <v>53</v>
      </c>
      <c r="E59" s="36" t="s">
        <v>147</v>
      </c>
    </row>
    <row r="60" spans="1:5" ht="38.25">
      <c r="A60" s="37" t="s">
        <v>55</v>
      </c>
      <c r="E60" s="38" t="s">
        <v>148</v>
      </c>
    </row>
    <row r="61" spans="1:5" ht="63.75">
      <c r="A61" t="s">
        <v>57</v>
      </c>
      <c r="E61" s="36" t="s">
        <v>149</v>
      </c>
    </row>
    <row r="62" spans="1:16" ht="25.5">
      <c r="A62" s="25" t="s">
        <v>47</v>
      </c>
      <c s="29" t="s">
        <v>150</v>
      </c>
      <c s="29" t="s">
        <v>151</v>
      </c>
      <c s="25" t="s">
        <v>49</v>
      </c>
      <c s="30" t="s">
        <v>152</v>
      </c>
      <c s="31" t="s">
        <v>133</v>
      </c>
      <c s="32">
        <v>1097.1</v>
      </c>
      <c s="33">
        <v>0</v>
      </c>
      <c s="34">
        <f>ROUND(ROUND(H62,2)*ROUND(G62,3),2)</f>
      </c>
      <c s="31" t="s">
        <v>52</v>
      </c>
      <c r="O62">
        <f>(I62*21)/100</f>
      </c>
      <c t="s">
        <v>23</v>
      </c>
    </row>
    <row r="63" spans="1:5" ht="38.25">
      <c r="A63" s="35" t="s">
        <v>53</v>
      </c>
      <c r="E63" s="36" t="s">
        <v>153</v>
      </c>
    </row>
    <row r="64" spans="1:5" ht="12.75">
      <c r="A64" s="37" t="s">
        <v>55</v>
      </c>
      <c r="E64" s="38" t="s">
        <v>154</v>
      </c>
    </row>
    <row r="65" spans="1:5" ht="63.75">
      <c r="A65" t="s">
        <v>57</v>
      </c>
      <c r="E65" s="36" t="s">
        <v>136</v>
      </c>
    </row>
    <row r="66" spans="1:16" ht="12.75">
      <c r="A66" s="25" t="s">
        <v>47</v>
      </c>
      <c s="29" t="s">
        <v>155</v>
      </c>
      <c s="29" t="s">
        <v>156</v>
      </c>
      <c s="25" t="s">
        <v>49</v>
      </c>
      <c s="30" t="s">
        <v>157</v>
      </c>
      <c s="31" t="s">
        <v>133</v>
      </c>
      <c s="32">
        <v>1316.52</v>
      </c>
      <c s="33">
        <v>0</v>
      </c>
      <c s="34">
        <f>ROUND(ROUND(H66,2)*ROUND(G66,3),2)</f>
      </c>
      <c s="31" t="s">
        <v>52</v>
      </c>
      <c r="O66">
        <f>(I66*21)/100</f>
      </c>
      <c t="s">
        <v>23</v>
      </c>
    </row>
    <row r="67" spans="1:5" ht="25.5">
      <c r="A67" s="35" t="s">
        <v>53</v>
      </c>
      <c r="E67" s="36" t="s">
        <v>158</v>
      </c>
    </row>
    <row r="68" spans="1:5" ht="12.75">
      <c r="A68" s="37" t="s">
        <v>55</v>
      </c>
      <c r="E68" s="38" t="s">
        <v>159</v>
      </c>
    </row>
    <row r="69" spans="1:5" ht="63.75">
      <c r="A69" t="s">
        <v>57</v>
      </c>
      <c r="E69" s="36" t="s">
        <v>136</v>
      </c>
    </row>
    <row r="70" spans="1:16" ht="12.75">
      <c r="A70" s="25" t="s">
        <v>47</v>
      </c>
      <c s="29" t="s">
        <v>160</v>
      </c>
      <c s="29" t="s">
        <v>161</v>
      </c>
      <c s="25" t="s">
        <v>49</v>
      </c>
      <c s="30" t="s">
        <v>162</v>
      </c>
      <c s="31" t="s">
        <v>163</v>
      </c>
      <c s="32">
        <v>134</v>
      </c>
      <c s="33">
        <v>0</v>
      </c>
      <c s="34">
        <f>ROUND(ROUND(H70,2)*ROUND(G70,3),2)</f>
      </c>
      <c s="31" t="s">
        <v>52</v>
      </c>
      <c r="O70">
        <f>(I70*21)/100</f>
      </c>
      <c t="s">
        <v>23</v>
      </c>
    </row>
    <row r="71" spans="1:5" ht="25.5">
      <c r="A71" s="35" t="s">
        <v>53</v>
      </c>
      <c r="E71" s="36" t="s">
        <v>147</v>
      </c>
    </row>
    <row r="72" spans="1:5" ht="12.75">
      <c r="A72" s="37" t="s">
        <v>55</v>
      </c>
      <c r="E72" s="38" t="s">
        <v>164</v>
      </c>
    </row>
    <row r="73" spans="1:5" ht="63.75">
      <c r="A73" t="s">
        <v>57</v>
      </c>
      <c r="E73" s="36" t="s">
        <v>136</v>
      </c>
    </row>
    <row r="74" spans="1:16" ht="12.75">
      <c r="A74" s="25" t="s">
        <v>47</v>
      </c>
      <c s="29" t="s">
        <v>165</v>
      </c>
      <c s="29" t="s">
        <v>166</v>
      </c>
      <c s="25" t="s">
        <v>49</v>
      </c>
      <c s="30" t="s">
        <v>167</v>
      </c>
      <c s="31" t="s">
        <v>133</v>
      </c>
      <c s="32">
        <v>198.4</v>
      </c>
      <c s="33">
        <v>0</v>
      </c>
      <c s="34">
        <f>ROUND(ROUND(H74,2)*ROUND(G74,3),2)</f>
      </c>
      <c s="31" t="s">
        <v>52</v>
      </c>
      <c r="O74">
        <f>(I74*21)/100</f>
      </c>
      <c t="s">
        <v>23</v>
      </c>
    </row>
    <row r="75" spans="1:5" ht="38.25">
      <c r="A75" s="35" t="s">
        <v>53</v>
      </c>
      <c r="E75" s="36" t="s">
        <v>168</v>
      </c>
    </row>
    <row r="76" spans="1:5" ht="12.75">
      <c r="A76" s="37" t="s">
        <v>55</v>
      </c>
      <c r="E76" s="38" t="s">
        <v>169</v>
      </c>
    </row>
    <row r="77" spans="1:5" ht="63.75">
      <c r="A77" t="s">
        <v>57</v>
      </c>
      <c r="E77" s="36" t="s">
        <v>136</v>
      </c>
    </row>
    <row r="78" spans="1:16" ht="12.75">
      <c r="A78" s="25" t="s">
        <v>47</v>
      </c>
      <c s="29" t="s">
        <v>170</v>
      </c>
      <c s="29" t="s">
        <v>171</v>
      </c>
      <c s="25" t="s">
        <v>49</v>
      </c>
      <c s="30" t="s">
        <v>172</v>
      </c>
      <c s="31" t="s">
        <v>163</v>
      </c>
      <c s="32">
        <v>2571.4</v>
      </c>
      <c s="33">
        <v>0</v>
      </c>
      <c s="34">
        <f>ROUND(ROUND(H78,2)*ROUND(G78,3),2)</f>
      </c>
      <c s="31" t="s">
        <v>52</v>
      </c>
      <c r="O78">
        <f>(I78*21)/100</f>
      </c>
      <c t="s">
        <v>23</v>
      </c>
    </row>
    <row r="79" spans="1:5" ht="25.5">
      <c r="A79" s="35" t="s">
        <v>53</v>
      </c>
      <c r="E79" s="36" t="s">
        <v>173</v>
      </c>
    </row>
    <row r="80" spans="1:5" ht="127.5">
      <c r="A80" s="37" t="s">
        <v>55</v>
      </c>
      <c r="E80" s="38" t="s">
        <v>174</v>
      </c>
    </row>
    <row r="81" spans="1:5" ht="25.5">
      <c r="A81" t="s">
        <v>57</v>
      </c>
      <c r="E81" s="36" t="s">
        <v>175</v>
      </c>
    </row>
    <row r="82" spans="1:16" ht="12.75">
      <c r="A82" s="25" t="s">
        <v>47</v>
      </c>
      <c s="29" t="s">
        <v>176</v>
      </c>
      <c s="29" t="s">
        <v>177</v>
      </c>
      <c s="25" t="s">
        <v>49</v>
      </c>
      <c s="30" t="s">
        <v>178</v>
      </c>
      <c s="31" t="s">
        <v>133</v>
      </c>
      <c s="32">
        <v>7939.07</v>
      </c>
      <c s="33">
        <v>0</v>
      </c>
      <c s="34">
        <f>ROUND(ROUND(H82,2)*ROUND(G82,3),2)</f>
      </c>
      <c s="31" t="s">
        <v>52</v>
      </c>
      <c r="O82">
        <f>(I82*21)/100</f>
      </c>
      <c t="s">
        <v>23</v>
      </c>
    </row>
    <row r="83" spans="1:5" ht="25.5">
      <c r="A83" s="35" t="s">
        <v>53</v>
      </c>
      <c r="E83" s="36" t="s">
        <v>179</v>
      </c>
    </row>
    <row r="84" spans="1:5" ht="114.75">
      <c r="A84" s="37" t="s">
        <v>55</v>
      </c>
      <c r="E84" s="38" t="s">
        <v>180</v>
      </c>
    </row>
    <row r="85" spans="1:5" ht="369.75">
      <c r="A85" t="s">
        <v>57</v>
      </c>
      <c r="E85" s="36" t="s">
        <v>181</v>
      </c>
    </row>
    <row r="86" spans="1:16" ht="12.75">
      <c r="A86" s="25" t="s">
        <v>47</v>
      </c>
      <c s="29" t="s">
        <v>182</v>
      </c>
      <c s="29" t="s">
        <v>183</v>
      </c>
      <c s="25" t="s">
        <v>49</v>
      </c>
      <c s="30" t="s">
        <v>184</v>
      </c>
      <c s="31" t="s">
        <v>133</v>
      </c>
      <c s="32">
        <v>168</v>
      </c>
      <c s="33">
        <v>0</v>
      </c>
      <c s="34">
        <f>ROUND(ROUND(H86,2)*ROUND(G86,3),2)</f>
      </c>
      <c s="31" t="s">
        <v>52</v>
      </c>
      <c r="O86">
        <f>(I86*21)/100</f>
      </c>
      <c t="s">
        <v>23</v>
      </c>
    </row>
    <row r="87" spans="1:5" ht="25.5">
      <c r="A87" s="35" t="s">
        <v>53</v>
      </c>
      <c r="E87" s="36" t="s">
        <v>147</v>
      </c>
    </row>
    <row r="88" spans="1:5" ht="38.25">
      <c r="A88" s="37" t="s">
        <v>55</v>
      </c>
      <c r="E88" s="38" t="s">
        <v>185</v>
      </c>
    </row>
    <row r="89" spans="1:5" ht="63.75">
      <c r="A89" t="s">
        <v>57</v>
      </c>
      <c r="E89" s="36" t="s">
        <v>186</v>
      </c>
    </row>
    <row r="90" spans="1:16" ht="12.75">
      <c r="A90" s="25" t="s">
        <v>47</v>
      </c>
      <c s="29" t="s">
        <v>187</v>
      </c>
      <c s="29" t="s">
        <v>188</v>
      </c>
      <c s="25" t="s">
        <v>49</v>
      </c>
      <c s="30" t="s">
        <v>189</v>
      </c>
      <c s="31" t="s">
        <v>163</v>
      </c>
      <c s="32">
        <v>961</v>
      </c>
      <c s="33">
        <v>0</v>
      </c>
      <c s="34">
        <f>ROUND(ROUND(H90,2)*ROUND(G90,3),2)</f>
      </c>
      <c s="31" t="s">
        <v>52</v>
      </c>
      <c r="O90">
        <f>(I90*21)/100</f>
      </c>
      <c t="s">
        <v>23</v>
      </c>
    </row>
    <row r="91" spans="1:5" ht="25.5">
      <c r="A91" s="35" t="s">
        <v>53</v>
      </c>
      <c r="E91" s="36" t="s">
        <v>147</v>
      </c>
    </row>
    <row r="92" spans="1:5" ht="51">
      <c r="A92" s="37" t="s">
        <v>55</v>
      </c>
      <c r="E92" s="38" t="s">
        <v>190</v>
      </c>
    </row>
    <row r="93" spans="1:5" ht="63.75">
      <c r="A93" t="s">
        <v>57</v>
      </c>
      <c r="E93" s="36" t="s">
        <v>191</v>
      </c>
    </row>
    <row r="94" spans="1:16" ht="12.75">
      <c r="A94" s="25" t="s">
        <v>47</v>
      </c>
      <c s="29" t="s">
        <v>192</v>
      </c>
      <c s="29" t="s">
        <v>193</v>
      </c>
      <c s="25" t="s">
        <v>49</v>
      </c>
      <c s="30" t="s">
        <v>194</v>
      </c>
      <c s="31" t="s">
        <v>163</v>
      </c>
      <c s="32">
        <v>19</v>
      </c>
      <c s="33">
        <v>0</v>
      </c>
      <c s="34">
        <f>ROUND(ROUND(H94,2)*ROUND(G94,3),2)</f>
      </c>
      <c s="31" t="s">
        <v>52</v>
      </c>
      <c r="O94">
        <f>(I94*21)/100</f>
      </c>
      <c t="s">
        <v>23</v>
      </c>
    </row>
    <row r="95" spans="1:5" ht="25.5">
      <c r="A95" s="35" t="s">
        <v>53</v>
      </c>
      <c r="E95" s="36" t="s">
        <v>195</v>
      </c>
    </row>
    <row r="96" spans="1:5" ht="12.75">
      <c r="A96" s="37" t="s">
        <v>55</v>
      </c>
      <c r="E96" s="38" t="s">
        <v>196</v>
      </c>
    </row>
    <row r="97" spans="1:5" ht="63.75">
      <c r="A97" t="s">
        <v>57</v>
      </c>
      <c r="E97" s="36" t="s">
        <v>186</v>
      </c>
    </row>
    <row r="98" spans="1:16" ht="12.75">
      <c r="A98" s="25" t="s">
        <v>47</v>
      </c>
      <c s="29" t="s">
        <v>197</v>
      </c>
      <c s="29" t="s">
        <v>198</v>
      </c>
      <c s="25" t="s">
        <v>49</v>
      </c>
      <c s="30" t="s">
        <v>199</v>
      </c>
      <c s="31" t="s">
        <v>133</v>
      </c>
      <c s="32">
        <v>143.05</v>
      </c>
      <c s="33">
        <v>0</v>
      </c>
      <c s="34">
        <f>ROUND(ROUND(H98,2)*ROUND(G98,3),2)</f>
      </c>
      <c s="31" t="s">
        <v>52</v>
      </c>
      <c r="O98">
        <f>(I98*21)/100</f>
      </c>
      <c t="s">
        <v>23</v>
      </c>
    </row>
    <row r="99" spans="1:5" ht="25.5">
      <c r="A99" s="35" t="s">
        <v>53</v>
      </c>
      <c r="E99" s="36" t="s">
        <v>200</v>
      </c>
    </row>
    <row r="100" spans="1:5" ht="114.75">
      <c r="A100" s="37" t="s">
        <v>55</v>
      </c>
      <c r="E100" s="38" t="s">
        <v>201</v>
      </c>
    </row>
    <row r="101" spans="1:5" ht="318.75">
      <c r="A101" t="s">
        <v>57</v>
      </c>
      <c r="E101" s="36" t="s">
        <v>202</v>
      </c>
    </row>
    <row r="102" spans="1:16" ht="12.75">
      <c r="A102" s="25" t="s">
        <v>47</v>
      </c>
      <c s="29" t="s">
        <v>203</v>
      </c>
      <c s="29" t="s">
        <v>204</v>
      </c>
      <c s="25" t="s">
        <v>49</v>
      </c>
      <c s="30" t="s">
        <v>205</v>
      </c>
      <c s="31" t="s">
        <v>133</v>
      </c>
      <c s="32">
        <v>62.94</v>
      </c>
      <c s="33">
        <v>0</v>
      </c>
      <c s="34">
        <f>ROUND(ROUND(H102,2)*ROUND(G102,3),2)</f>
      </c>
      <c s="31" t="s">
        <v>52</v>
      </c>
      <c r="O102">
        <f>(I102*21)/100</f>
      </c>
      <c t="s">
        <v>23</v>
      </c>
    </row>
    <row r="103" spans="1:5" ht="25.5">
      <c r="A103" s="35" t="s">
        <v>53</v>
      </c>
      <c r="E103" s="36" t="s">
        <v>147</v>
      </c>
    </row>
    <row r="104" spans="1:5" ht="140.25">
      <c r="A104" s="37" t="s">
        <v>55</v>
      </c>
      <c r="E104" s="38" t="s">
        <v>206</v>
      </c>
    </row>
    <row r="105" spans="1:5" ht="318.75">
      <c r="A105" t="s">
        <v>57</v>
      </c>
      <c r="E105" s="36" t="s">
        <v>207</v>
      </c>
    </row>
    <row r="106" spans="1:16" ht="12.75">
      <c r="A106" s="25" t="s">
        <v>47</v>
      </c>
      <c s="29" t="s">
        <v>208</v>
      </c>
      <c s="29" t="s">
        <v>209</v>
      </c>
      <c s="25" t="s">
        <v>49</v>
      </c>
      <c s="30" t="s">
        <v>210</v>
      </c>
      <c s="31" t="s">
        <v>133</v>
      </c>
      <c s="32">
        <v>559.843</v>
      </c>
      <c s="33">
        <v>0</v>
      </c>
      <c s="34">
        <f>ROUND(ROUND(H106,2)*ROUND(G106,3),2)</f>
      </c>
      <c s="31" t="s">
        <v>52</v>
      </c>
      <c r="O106">
        <f>(I106*21)/100</f>
      </c>
      <c t="s">
        <v>23</v>
      </c>
    </row>
    <row r="107" spans="1:5" ht="25.5">
      <c r="A107" s="35" t="s">
        <v>53</v>
      </c>
      <c r="E107" s="36" t="s">
        <v>200</v>
      </c>
    </row>
    <row r="108" spans="1:5" ht="409.5">
      <c r="A108" s="37" t="s">
        <v>55</v>
      </c>
      <c r="E108" s="38" t="s">
        <v>211</v>
      </c>
    </row>
    <row r="109" spans="1:5" ht="318.75">
      <c r="A109" t="s">
        <v>57</v>
      </c>
      <c r="E109" s="36" t="s">
        <v>202</v>
      </c>
    </row>
    <row r="110" spans="1:16" ht="12.75">
      <c r="A110" s="25" t="s">
        <v>47</v>
      </c>
      <c s="29" t="s">
        <v>212</v>
      </c>
      <c s="29" t="s">
        <v>213</v>
      </c>
      <c s="25" t="s">
        <v>49</v>
      </c>
      <c s="30" t="s">
        <v>214</v>
      </c>
      <c s="31" t="s">
        <v>133</v>
      </c>
      <c s="32">
        <v>129.654</v>
      </c>
      <c s="33">
        <v>0</v>
      </c>
      <c s="34">
        <f>ROUND(ROUND(H110,2)*ROUND(G110,3),2)</f>
      </c>
      <c s="31" t="s">
        <v>52</v>
      </c>
      <c r="O110">
        <f>(I110*21)/100</f>
      </c>
      <c t="s">
        <v>23</v>
      </c>
    </row>
    <row r="111" spans="1:5" ht="12.75">
      <c r="A111" s="35" t="s">
        <v>53</v>
      </c>
      <c r="E111" s="36" t="s">
        <v>215</v>
      </c>
    </row>
    <row r="112" spans="1:5" ht="63.75">
      <c r="A112" s="37" t="s">
        <v>55</v>
      </c>
      <c r="E112" s="38" t="s">
        <v>216</v>
      </c>
    </row>
    <row r="113" spans="1:5" ht="318.75">
      <c r="A113" t="s">
        <v>57</v>
      </c>
      <c r="E113" s="36" t="s">
        <v>217</v>
      </c>
    </row>
    <row r="114" spans="1:16" ht="12.75">
      <c r="A114" s="25" t="s">
        <v>47</v>
      </c>
      <c s="29" t="s">
        <v>218</v>
      </c>
      <c s="29" t="s">
        <v>219</v>
      </c>
      <c s="25" t="s">
        <v>49</v>
      </c>
      <c s="30" t="s">
        <v>220</v>
      </c>
      <c s="31" t="s">
        <v>133</v>
      </c>
      <c s="32">
        <v>155.7</v>
      </c>
      <c s="33">
        <v>0</v>
      </c>
      <c s="34">
        <f>ROUND(ROUND(H114,2)*ROUND(G114,3),2)</f>
      </c>
      <c s="31" t="s">
        <v>52</v>
      </c>
      <c r="O114">
        <f>(I114*21)/100</f>
      </c>
      <c t="s">
        <v>23</v>
      </c>
    </row>
    <row r="115" spans="1:5" ht="12.75">
      <c r="A115" s="35" t="s">
        <v>53</v>
      </c>
      <c r="E115" s="36" t="s">
        <v>215</v>
      </c>
    </row>
    <row r="116" spans="1:5" ht="12.75">
      <c r="A116" s="37" t="s">
        <v>55</v>
      </c>
      <c r="E116" s="38" t="s">
        <v>221</v>
      </c>
    </row>
    <row r="117" spans="1:5" ht="318.75">
      <c r="A117" t="s">
        <v>57</v>
      </c>
      <c r="E117" s="36" t="s">
        <v>202</v>
      </c>
    </row>
    <row r="118" spans="1:16" ht="12.75">
      <c r="A118" s="25" t="s">
        <v>47</v>
      </c>
      <c s="29" t="s">
        <v>222</v>
      </c>
      <c s="29" t="s">
        <v>223</v>
      </c>
      <c s="25" t="s">
        <v>49</v>
      </c>
      <c s="30" t="s">
        <v>224</v>
      </c>
      <c s="31" t="s">
        <v>133</v>
      </c>
      <c s="32">
        <v>8990.376</v>
      </c>
      <c s="33">
        <v>0</v>
      </c>
      <c s="34">
        <f>ROUND(ROUND(H118,2)*ROUND(G118,3),2)</f>
      </c>
      <c s="31" t="s">
        <v>52</v>
      </c>
      <c r="O118">
        <f>(I118*21)/100</f>
      </c>
      <c t="s">
        <v>23</v>
      </c>
    </row>
    <row r="119" spans="1:5" ht="12.75">
      <c r="A119" s="35" t="s">
        <v>53</v>
      </c>
      <c r="E119" s="36" t="s">
        <v>49</v>
      </c>
    </row>
    <row r="120" spans="1:5" ht="114.75">
      <c r="A120" s="37" t="s">
        <v>55</v>
      </c>
      <c r="E120" s="38" t="s">
        <v>225</v>
      </c>
    </row>
    <row r="121" spans="1:5" ht="191.25">
      <c r="A121" t="s">
        <v>57</v>
      </c>
      <c r="E121" s="36" t="s">
        <v>226</v>
      </c>
    </row>
    <row r="122" spans="1:16" ht="12.75">
      <c r="A122" s="25" t="s">
        <v>47</v>
      </c>
      <c s="29" t="s">
        <v>227</v>
      </c>
      <c s="29" t="s">
        <v>228</v>
      </c>
      <c s="25" t="s">
        <v>49</v>
      </c>
      <c s="30" t="s">
        <v>229</v>
      </c>
      <c s="31" t="s">
        <v>133</v>
      </c>
      <c s="32">
        <v>332.474</v>
      </c>
      <c s="33">
        <v>0</v>
      </c>
      <c s="34">
        <f>ROUND(ROUND(H122,2)*ROUND(G122,3),2)</f>
      </c>
      <c s="31" t="s">
        <v>52</v>
      </c>
      <c r="O122">
        <f>(I122*21)/100</f>
      </c>
      <c t="s">
        <v>23</v>
      </c>
    </row>
    <row r="123" spans="1:5" ht="12.75">
      <c r="A123" s="35" t="s">
        <v>53</v>
      </c>
      <c r="E123" s="36" t="s">
        <v>230</v>
      </c>
    </row>
    <row r="124" spans="1:5" ht="127.5">
      <c r="A124" s="37" t="s">
        <v>55</v>
      </c>
      <c r="E124" s="38" t="s">
        <v>231</v>
      </c>
    </row>
    <row r="125" spans="1:5" ht="229.5">
      <c r="A125" t="s">
        <v>57</v>
      </c>
      <c r="E125" s="36" t="s">
        <v>232</v>
      </c>
    </row>
    <row r="126" spans="1:16" ht="12.75">
      <c r="A126" s="25" t="s">
        <v>47</v>
      </c>
      <c s="29" t="s">
        <v>233</v>
      </c>
      <c s="29" t="s">
        <v>234</v>
      </c>
      <c s="25" t="s">
        <v>49</v>
      </c>
      <c s="30" t="s">
        <v>235</v>
      </c>
      <c s="31" t="s">
        <v>133</v>
      </c>
      <c s="32">
        <v>524.508</v>
      </c>
      <c s="33">
        <v>0</v>
      </c>
      <c s="34">
        <f>ROUND(ROUND(H126,2)*ROUND(G126,3),2)</f>
      </c>
      <c s="31" t="s">
        <v>52</v>
      </c>
      <c r="O126">
        <f>(I126*21)/100</f>
      </c>
      <c t="s">
        <v>23</v>
      </c>
    </row>
    <row r="127" spans="1:5" ht="12.75">
      <c r="A127" s="35" t="s">
        <v>53</v>
      </c>
      <c r="E127" s="36" t="s">
        <v>49</v>
      </c>
    </row>
    <row r="128" spans="1:5" ht="409.5">
      <c r="A128" s="37" t="s">
        <v>55</v>
      </c>
      <c r="E128" s="38" t="s">
        <v>236</v>
      </c>
    </row>
    <row r="129" spans="1:5" ht="293.25">
      <c r="A129" t="s">
        <v>57</v>
      </c>
      <c r="E129" s="36" t="s">
        <v>237</v>
      </c>
    </row>
    <row r="130" spans="1:16" ht="12.75">
      <c r="A130" s="25" t="s">
        <v>47</v>
      </c>
      <c s="29" t="s">
        <v>238</v>
      </c>
      <c s="29" t="s">
        <v>239</v>
      </c>
      <c s="25" t="s">
        <v>49</v>
      </c>
      <c s="30" t="s">
        <v>240</v>
      </c>
      <c s="31" t="s">
        <v>123</v>
      </c>
      <c s="32">
        <v>13302.95</v>
      </c>
      <c s="33">
        <v>0</v>
      </c>
      <c s="34">
        <f>ROUND(ROUND(H130,2)*ROUND(G130,3),2)</f>
      </c>
      <c s="31" t="s">
        <v>52</v>
      </c>
      <c r="O130">
        <f>(I130*21)/100</f>
      </c>
      <c t="s">
        <v>23</v>
      </c>
    </row>
    <row r="131" spans="1:5" ht="12.75">
      <c r="A131" s="35" t="s">
        <v>53</v>
      </c>
      <c r="E131" s="36" t="s">
        <v>241</v>
      </c>
    </row>
    <row r="132" spans="1:5" ht="76.5">
      <c r="A132" s="37" t="s">
        <v>55</v>
      </c>
      <c r="E132" s="38" t="s">
        <v>242</v>
      </c>
    </row>
    <row r="133" spans="1:5" ht="25.5">
      <c r="A133" t="s">
        <v>57</v>
      </c>
      <c r="E133" s="36" t="s">
        <v>243</v>
      </c>
    </row>
    <row r="134" spans="1:16" ht="12.75">
      <c r="A134" s="25" t="s">
        <v>47</v>
      </c>
      <c s="29" t="s">
        <v>244</v>
      </c>
      <c s="29" t="s">
        <v>245</v>
      </c>
      <c s="25" t="s">
        <v>246</v>
      </c>
      <c s="30" t="s">
        <v>247</v>
      </c>
      <c s="31" t="s">
        <v>123</v>
      </c>
      <c s="32">
        <v>1907</v>
      </c>
      <c s="33">
        <v>0</v>
      </c>
      <c s="34">
        <f>ROUND(ROUND(H134,2)*ROUND(G134,3),2)</f>
      </c>
      <c s="31" t="s">
        <v>52</v>
      </c>
      <c r="O134">
        <f>(I134*21)/100</f>
      </c>
      <c t="s">
        <v>23</v>
      </c>
    </row>
    <row r="135" spans="1:5" ht="25.5">
      <c r="A135" s="35" t="s">
        <v>53</v>
      </c>
      <c r="E135" s="36" t="s">
        <v>248</v>
      </c>
    </row>
    <row r="136" spans="1:5" ht="25.5">
      <c r="A136" s="37" t="s">
        <v>55</v>
      </c>
      <c r="E136" s="38" t="s">
        <v>249</v>
      </c>
    </row>
    <row r="137" spans="1:5" ht="38.25">
      <c r="A137" t="s">
        <v>57</v>
      </c>
      <c r="E137" s="36" t="s">
        <v>250</v>
      </c>
    </row>
    <row r="138" spans="1:16" ht="12.75">
      <c r="A138" s="25" t="s">
        <v>47</v>
      </c>
      <c s="29" t="s">
        <v>251</v>
      </c>
      <c s="29" t="s">
        <v>252</v>
      </c>
      <c s="25" t="s">
        <v>49</v>
      </c>
      <c s="30" t="s">
        <v>253</v>
      </c>
      <c s="31" t="s">
        <v>123</v>
      </c>
      <c s="32">
        <v>1907</v>
      </c>
      <c s="33">
        <v>0</v>
      </c>
      <c s="34">
        <f>ROUND(ROUND(H138,2)*ROUND(G138,3),2)</f>
      </c>
      <c s="31" t="s">
        <v>52</v>
      </c>
      <c r="O138">
        <f>(I138*21)/100</f>
      </c>
      <c t="s">
        <v>23</v>
      </c>
    </row>
    <row r="139" spans="1:5" ht="12.75">
      <c r="A139" s="35" t="s">
        <v>53</v>
      </c>
      <c r="E139" s="36" t="s">
        <v>254</v>
      </c>
    </row>
    <row r="140" spans="1:5" ht="25.5">
      <c r="A140" s="37" t="s">
        <v>55</v>
      </c>
      <c r="E140" s="38" t="s">
        <v>249</v>
      </c>
    </row>
    <row r="141" spans="1:5" ht="25.5">
      <c r="A141" t="s">
        <v>57</v>
      </c>
      <c r="E141" s="36" t="s">
        <v>255</v>
      </c>
    </row>
    <row r="142" spans="1:18" ht="12.75" customHeight="1">
      <c r="A142" s="6" t="s">
        <v>45</v>
      </c>
      <c s="6"/>
      <c s="41" t="s">
        <v>23</v>
      </c>
      <c s="6"/>
      <c s="27" t="s">
        <v>256</v>
      </c>
      <c s="6"/>
      <c s="6"/>
      <c s="6"/>
      <c s="42">
        <f>0+Q142</f>
      </c>
      <c s="6"/>
      <c r="O142">
        <f>0+R142</f>
      </c>
      <c r="Q142">
        <f>0+I143+I147+I151+I155+I159+I163+I167</f>
      </c>
      <c>
        <f>0+O143+O147+O151+O155+O159+O163+O167</f>
      </c>
    </row>
    <row r="143" spans="1:16" ht="12.75">
      <c r="A143" s="25" t="s">
        <v>47</v>
      </c>
      <c s="29" t="s">
        <v>257</v>
      </c>
      <c s="29" t="s">
        <v>258</v>
      </c>
      <c s="25" t="s">
        <v>49</v>
      </c>
      <c s="30" t="s">
        <v>259</v>
      </c>
      <c s="31" t="s">
        <v>123</v>
      </c>
      <c s="32">
        <v>7656</v>
      </c>
      <c s="33">
        <v>0</v>
      </c>
      <c s="34">
        <f>ROUND(ROUND(H143,2)*ROUND(G143,3),2)</f>
      </c>
      <c s="31" t="s">
        <v>52</v>
      </c>
      <c r="O143">
        <f>(I143*21)/100</f>
      </c>
      <c t="s">
        <v>23</v>
      </c>
    </row>
    <row r="144" spans="1:5" ht="12.75">
      <c r="A144" s="35" t="s">
        <v>53</v>
      </c>
      <c r="E144" s="36" t="s">
        <v>49</v>
      </c>
    </row>
    <row r="145" spans="1:5" ht="38.25">
      <c r="A145" s="37" t="s">
        <v>55</v>
      </c>
      <c r="E145" s="38" t="s">
        <v>260</v>
      </c>
    </row>
    <row r="146" spans="1:5" ht="25.5">
      <c r="A146" t="s">
        <v>57</v>
      </c>
      <c r="E146" s="36" t="s">
        <v>261</v>
      </c>
    </row>
    <row r="147" spans="1:16" ht="12.75">
      <c r="A147" s="25" t="s">
        <v>47</v>
      </c>
      <c s="29" t="s">
        <v>262</v>
      </c>
      <c s="29" t="s">
        <v>263</v>
      </c>
      <c s="25" t="s">
        <v>49</v>
      </c>
      <c s="30" t="s">
        <v>264</v>
      </c>
      <c s="31" t="s">
        <v>163</v>
      </c>
      <c s="32">
        <v>3828</v>
      </c>
      <c s="33">
        <v>0</v>
      </c>
      <c s="34">
        <f>ROUND(ROUND(H147,2)*ROUND(G147,3),2)</f>
      </c>
      <c s="31" t="s">
        <v>52</v>
      </c>
      <c r="O147">
        <f>(I147*21)/100</f>
      </c>
      <c t="s">
        <v>23</v>
      </c>
    </row>
    <row r="148" spans="1:5" ht="12.75">
      <c r="A148" s="35" t="s">
        <v>53</v>
      </c>
      <c r="E148" s="36" t="s">
        <v>265</v>
      </c>
    </row>
    <row r="149" spans="1:5" ht="38.25">
      <c r="A149" s="37" t="s">
        <v>55</v>
      </c>
      <c r="E149" s="38" t="s">
        <v>266</v>
      </c>
    </row>
    <row r="150" spans="1:5" ht="165.75">
      <c r="A150" t="s">
        <v>57</v>
      </c>
      <c r="E150" s="36" t="s">
        <v>267</v>
      </c>
    </row>
    <row r="151" spans="1:16" ht="12.75">
      <c r="A151" s="25" t="s">
        <v>47</v>
      </c>
      <c s="29" t="s">
        <v>268</v>
      </c>
      <c s="29" t="s">
        <v>269</v>
      </c>
      <c s="25" t="s">
        <v>49</v>
      </c>
      <c s="30" t="s">
        <v>270</v>
      </c>
      <c s="31" t="s">
        <v>123</v>
      </c>
      <c s="32">
        <v>13302.95</v>
      </c>
      <c s="33">
        <v>0</v>
      </c>
      <c s="34">
        <f>ROUND(ROUND(H151,2)*ROUND(G151,3),2)</f>
      </c>
      <c s="31" t="s">
        <v>52</v>
      </c>
      <c r="O151">
        <f>(I151*21)/100</f>
      </c>
      <c t="s">
        <v>23</v>
      </c>
    </row>
    <row r="152" spans="1:5" ht="51">
      <c r="A152" s="35" t="s">
        <v>53</v>
      </c>
      <c r="E152" s="36" t="s">
        <v>271</v>
      </c>
    </row>
    <row r="153" spans="1:5" ht="76.5">
      <c r="A153" s="37" t="s">
        <v>55</v>
      </c>
      <c r="E153" s="38" t="s">
        <v>242</v>
      </c>
    </row>
    <row r="154" spans="1:5" ht="51">
      <c r="A154" t="s">
        <v>57</v>
      </c>
      <c r="E154" s="36" t="s">
        <v>272</v>
      </c>
    </row>
    <row r="155" spans="1:16" ht="12.75">
      <c r="A155" s="25" t="s">
        <v>47</v>
      </c>
      <c s="29" t="s">
        <v>273</v>
      </c>
      <c s="29" t="s">
        <v>274</v>
      </c>
      <c s="25" t="s">
        <v>49</v>
      </c>
      <c s="30" t="s">
        <v>275</v>
      </c>
      <c s="31" t="s">
        <v>133</v>
      </c>
      <c s="32">
        <v>11.4</v>
      </c>
      <c s="33">
        <v>0</v>
      </c>
      <c s="34">
        <f>ROUND(ROUND(H155,2)*ROUND(G155,3),2)</f>
      </c>
      <c s="31" t="s">
        <v>52</v>
      </c>
      <c r="O155">
        <f>(I155*21)/100</f>
      </c>
      <c t="s">
        <v>23</v>
      </c>
    </row>
    <row r="156" spans="1:5" ht="12.75">
      <c r="A156" s="35" t="s">
        <v>53</v>
      </c>
      <c r="E156" s="36" t="s">
        <v>49</v>
      </c>
    </row>
    <row r="157" spans="1:5" ht="12.75">
      <c r="A157" s="37" t="s">
        <v>55</v>
      </c>
      <c r="E157" s="38" t="s">
        <v>276</v>
      </c>
    </row>
    <row r="158" spans="1:5" ht="369.75">
      <c r="A158" t="s">
        <v>57</v>
      </c>
      <c r="E158" s="36" t="s">
        <v>277</v>
      </c>
    </row>
    <row r="159" spans="1:16" ht="12.75">
      <c r="A159" s="25" t="s">
        <v>47</v>
      </c>
      <c s="29" t="s">
        <v>278</v>
      </c>
      <c s="29" t="s">
        <v>279</v>
      </c>
      <c s="25" t="s">
        <v>49</v>
      </c>
      <c s="30" t="s">
        <v>280</v>
      </c>
      <c s="31" t="s">
        <v>133</v>
      </c>
      <c s="32">
        <v>34.536</v>
      </c>
      <c s="33">
        <v>0</v>
      </c>
      <c s="34">
        <f>ROUND(ROUND(H159,2)*ROUND(G159,3),2)</f>
      </c>
      <c s="31" t="s">
        <v>52</v>
      </c>
      <c r="O159">
        <f>(I159*21)/100</f>
      </c>
      <c t="s">
        <v>23</v>
      </c>
    </row>
    <row r="160" spans="1:5" ht="12.75">
      <c r="A160" s="35" t="s">
        <v>53</v>
      </c>
      <c r="E160" s="36" t="s">
        <v>49</v>
      </c>
    </row>
    <row r="161" spans="1:5" ht="318.75">
      <c r="A161" s="37" t="s">
        <v>55</v>
      </c>
      <c r="E161" s="38" t="s">
        <v>281</v>
      </c>
    </row>
    <row r="162" spans="1:5" ht="369.75">
      <c r="A162" t="s">
        <v>57</v>
      </c>
      <c r="E162" s="36" t="s">
        <v>277</v>
      </c>
    </row>
    <row r="163" spans="1:16" ht="12.75">
      <c r="A163" s="25" t="s">
        <v>47</v>
      </c>
      <c s="29" t="s">
        <v>282</v>
      </c>
      <c s="29" t="s">
        <v>283</v>
      </c>
      <c s="25" t="s">
        <v>49</v>
      </c>
      <c s="30" t="s">
        <v>284</v>
      </c>
      <c s="31" t="s">
        <v>133</v>
      </c>
      <c s="32">
        <v>19.25</v>
      </c>
      <c s="33">
        <v>0</v>
      </c>
      <c s="34">
        <f>ROUND(ROUND(H163,2)*ROUND(G163,3),2)</f>
      </c>
      <c s="31" t="s">
        <v>52</v>
      </c>
      <c r="O163">
        <f>(I163*21)/100</f>
      </c>
      <c t="s">
        <v>23</v>
      </c>
    </row>
    <row r="164" spans="1:5" ht="12.75">
      <c r="A164" s="35" t="s">
        <v>53</v>
      </c>
      <c r="E164" s="36" t="s">
        <v>49</v>
      </c>
    </row>
    <row r="165" spans="1:5" ht="114.75">
      <c r="A165" s="37" t="s">
        <v>55</v>
      </c>
      <c r="E165" s="38" t="s">
        <v>285</v>
      </c>
    </row>
    <row r="166" spans="1:5" ht="369.75">
      <c r="A166" t="s">
        <v>57</v>
      </c>
      <c r="E166" s="36" t="s">
        <v>277</v>
      </c>
    </row>
    <row r="167" spans="1:16" ht="12.75">
      <c r="A167" s="25" t="s">
        <v>47</v>
      </c>
      <c s="29" t="s">
        <v>286</v>
      </c>
      <c s="29" t="s">
        <v>287</v>
      </c>
      <c s="25" t="s">
        <v>49</v>
      </c>
      <c s="30" t="s">
        <v>288</v>
      </c>
      <c s="31" t="s">
        <v>95</v>
      </c>
      <c s="32">
        <v>3.294</v>
      </c>
      <c s="33">
        <v>0</v>
      </c>
      <c s="34">
        <f>ROUND(ROUND(H167,2)*ROUND(G167,3),2)</f>
      </c>
      <c s="31" t="s">
        <v>52</v>
      </c>
      <c r="O167">
        <f>(I167*21)/100</f>
      </c>
      <c t="s">
        <v>23</v>
      </c>
    </row>
    <row r="168" spans="1:5" ht="12.75">
      <c r="A168" s="35" t="s">
        <v>53</v>
      </c>
      <c r="E168" s="36" t="s">
        <v>49</v>
      </c>
    </row>
    <row r="169" spans="1:5" ht="76.5">
      <c r="A169" s="37" t="s">
        <v>55</v>
      </c>
      <c r="E169" s="38" t="s">
        <v>289</v>
      </c>
    </row>
    <row r="170" spans="1:5" ht="267.75">
      <c r="A170" t="s">
        <v>57</v>
      </c>
      <c r="E170" s="36" t="s">
        <v>290</v>
      </c>
    </row>
    <row r="171" spans="1:18" ht="12.75" customHeight="1">
      <c r="A171" s="6" t="s">
        <v>45</v>
      </c>
      <c s="6"/>
      <c s="41" t="s">
        <v>22</v>
      </c>
      <c s="6"/>
      <c s="27" t="s">
        <v>291</v>
      </c>
      <c s="6"/>
      <c s="6"/>
      <c s="6"/>
      <c s="42">
        <f>0+Q171</f>
      </c>
      <c s="6"/>
      <c r="O171">
        <f>0+R171</f>
      </c>
      <c r="Q171">
        <f>0+I172+I176+I180+I184+I188+I192</f>
      </c>
      <c>
        <f>0+O172+O176+O180+O184+O188+O192</f>
      </c>
    </row>
    <row r="172" spans="1:16" ht="12.75">
      <c r="A172" s="25" t="s">
        <v>47</v>
      </c>
      <c s="29" t="s">
        <v>292</v>
      </c>
      <c s="29" t="s">
        <v>293</v>
      </c>
      <c s="25" t="s">
        <v>49</v>
      </c>
      <c s="30" t="s">
        <v>294</v>
      </c>
      <c s="31" t="s">
        <v>133</v>
      </c>
      <c s="32">
        <v>4.13</v>
      </c>
      <c s="33">
        <v>0</v>
      </c>
      <c s="34">
        <f>ROUND(ROUND(H172,2)*ROUND(G172,3),2)</f>
      </c>
      <c s="31" t="s">
        <v>52</v>
      </c>
      <c r="O172">
        <f>(I172*21)/100</f>
      </c>
      <c t="s">
        <v>23</v>
      </c>
    </row>
    <row r="173" spans="1:5" ht="12.75">
      <c r="A173" s="35" t="s">
        <v>53</v>
      </c>
      <c r="E173" s="36" t="s">
        <v>49</v>
      </c>
    </row>
    <row r="174" spans="1:5" ht="114.75">
      <c r="A174" s="37" t="s">
        <v>55</v>
      </c>
      <c r="E174" s="38" t="s">
        <v>295</v>
      </c>
    </row>
    <row r="175" spans="1:5" ht="382.5">
      <c r="A175" t="s">
        <v>57</v>
      </c>
      <c r="E175" s="36" t="s">
        <v>296</v>
      </c>
    </row>
    <row r="176" spans="1:16" ht="12.75">
      <c r="A176" s="25" t="s">
        <v>47</v>
      </c>
      <c s="29" t="s">
        <v>297</v>
      </c>
      <c s="29" t="s">
        <v>298</v>
      </c>
      <c s="25" t="s">
        <v>49</v>
      </c>
      <c s="30" t="s">
        <v>299</v>
      </c>
      <c s="31" t="s">
        <v>95</v>
      </c>
      <c s="32">
        <v>0.475</v>
      </c>
      <c s="33">
        <v>0</v>
      </c>
      <c s="34">
        <f>ROUND(ROUND(H176,2)*ROUND(G176,3),2)</f>
      </c>
      <c s="31" t="s">
        <v>52</v>
      </c>
      <c r="O176">
        <f>(I176*21)/100</f>
      </c>
      <c t="s">
        <v>23</v>
      </c>
    </row>
    <row r="177" spans="1:5" ht="12.75">
      <c r="A177" s="35" t="s">
        <v>53</v>
      </c>
      <c r="E177" s="36" t="s">
        <v>49</v>
      </c>
    </row>
    <row r="178" spans="1:5" ht="25.5">
      <c r="A178" s="37" t="s">
        <v>55</v>
      </c>
      <c r="E178" s="38" t="s">
        <v>300</v>
      </c>
    </row>
    <row r="179" spans="1:5" ht="242.25">
      <c r="A179" t="s">
        <v>57</v>
      </c>
      <c r="E179" s="36" t="s">
        <v>301</v>
      </c>
    </row>
    <row r="180" spans="1:16" ht="12.75">
      <c r="A180" s="25" t="s">
        <v>47</v>
      </c>
      <c s="29" t="s">
        <v>302</v>
      </c>
      <c s="29" t="s">
        <v>303</v>
      </c>
      <c s="25" t="s">
        <v>49</v>
      </c>
      <c s="30" t="s">
        <v>304</v>
      </c>
      <c s="31" t="s">
        <v>133</v>
      </c>
      <c s="32">
        <v>7.296</v>
      </c>
      <c s="33">
        <v>0</v>
      </c>
      <c s="34">
        <f>ROUND(ROUND(H180,2)*ROUND(G180,3),2)</f>
      </c>
      <c s="31" t="s">
        <v>52</v>
      </c>
      <c r="O180">
        <f>(I180*21)/100</f>
      </c>
      <c t="s">
        <v>23</v>
      </c>
    </row>
    <row r="181" spans="1:5" ht="12.75">
      <c r="A181" s="35" t="s">
        <v>53</v>
      </c>
      <c r="E181" s="36" t="s">
        <v>49</v>
      </c>
    </row>
    <row r="182" spans="1:5" ht="38.25">
      <c r="A182" s="37" t="s">
        <v>55</v>
      </c>
      <c r="E182" s="38" t="s">
        <v>305</v>
      </c>
    </row>
    <row r="183" spans="1:5" ht="229.5">
      <c r="A183" t="s">
        <v>57</v>
      </c>
      <c r="E183" s="36" t="s">
        <v>306</v>
      </c>
    </row>
    <row r="184" spans="1:16" ht="12.75">
      <c r="A184" s="25" t="s">
        <v>47</v>
      </c>
      <c s="29" t="s">
        <v>307</v>
      </c>
      <c s="29" t="s">
        <v>308</v>
      </c>
      <c s="25" t="s">
        <v>49</v>
      </c>
      <c s="30" t="s">
        <v>309</v>
      </c>
      <c s="31" t="s">
        <v>133</v>
      </c>
      <c s="32">
        <v>1.275</v>
      </c>
      <c s="33">
        <v>0</v>
      </c>
      <c s="34">
        <f>ROUND(ROUND(H184,2)*ROUND(G184,3),2)</f>
      </c>
      <c s="31" t="s">
        <v>52</v>
      </c>
      <c r="O184">
        <f>(I184*21)/100</f>
      </c>
      <c t="s">
        <v>23</v>
      </c>
    </row>
    <row r="185" spans="1:5" ht="12.75">
      <c r="A185" s="35" t="s">
        <v>53</v>
      </c>
      <c r="E185" s="36" t="s">
        <v>49</v>
      </c>
    </row>
    <row r="186" spans="1:5" ht="51">
      <c r="A186" s="37" t="s">
        <v>55</v>
      </c>
      <c r="E186" s="38" t="s">
        <v>310</v>
      </c>
    </row>
    <row r="187" spans="1:5" ht="51">
      <c r="A187" t="s">
        <v>57</v>
      </c>
      <c r="E187" s="36" t="s">
        <v>311</v>
      </c>
    </row>
    <row r="188" spans="1:16" ht="12.75">
      <c r="A188" s="25" t="s">
        <v>47</v>
      </c>
      <c s="29" t="s">
        <v>312</v>
      </c>
      <c s="29" t="s">
        <v>313</v>
      </c>
      <c s="25" t="s">
        <v>49</v>
      </c>
      <c s="30" t="s">
        <v>314</v>
      </c>
      <c s="31" t="s">
        <v>133</v>
      </c>
      <c s="32">
        <v>17.445</v>
      </c>
      <c s="33">
        <v>0</v>
      </c>
      <c s="34">
        <f>ROUND(ROUND(H188,2)*ROUND(G188,3),2)</f>
      </c>
      <c s="31" t="s">
        <v>52</v>
      </c>
      <c r="O188">
        <f>(I188*21)/100</f>
      </c>
      <c t="s">
        <v>23</v>
      </c>
    </row>
    <row r="189" spans="1:5" ht="12.75">
      <c r="A189" s="35" t="s">
        <v>53</v>
      </c>
      <c r="E189" s="36" t="s">
        <v>49</v>
      </c>
    </row>
    <row r="190" spans="1:5" ht="114.75">
      <c r="A190" s="37" t="s">
        <v>55</v>
      </c>
      <c r="E190" s="38" t="s">
        <v>315</v>
      </c>
    </row>
    <row r="191" spans="1:5" ht="369.75">
      <c r="A191" t="s">
        <v>57</v>
      </c>
      <c r="E191" s="36" t="s">
        <v>316</v>
      </c>
    </row>
    <row r="192" spans="1:16" ht="12.75">
      <c r="A192" s="25" t="s">
        <v>47</v>
      </c>
      <c s="29" t="s">
        <v>317</v>
      </c>
      <c s="29" t="s">
        <v>318</v>
      </c>
      <c s="25" t="s">
        <v>49</v>
      </c>
      <c s="30" t="s">
        <v>319</v>
      </c>
      <c s="31" t="s">
        <v>95</v>
      </c>
      <c s="32">
        <v>2.094</v>
      </c>
      <c s="33">
        <v>0</v>
      </c>
      <c s="34">
        <f>ROUND(ROUND(H192,2)*ROUND(G192,3),2)</f>
      </c>
      <c s="31" t="s">
        <v>52</v>
      </c>
      <c r="O192">
        <f>(I192*21)/100</f>
      </c>
      <c t="s">
        <v>23</v>
      </c>
    </row>
    <row r="193" spans="1:5" ht="12.75">
      <c r="A193" s="35" t="s">
        <v>53</v>
      </c>
      <c r="E193" s="36" t="s">
        <v>49</v>
      </c>
    </row>
    <row r="194" spans="1:5" ht="25.5">
      <c r="A194" s="37" t="s">
        <v>55</v>
      </c>
      <c r="E194" s="38" t="s">
        <v>320</v>
      </c>
    </row>
    <row r="195" spans="1:5" ht="267.75">
      <c r="A195" t="s">
        <v>57</v>
      </c>
      <c r="E195" s="36" t="s">
        <v>290</v>
      </c>
    </row>
    <row r="196" spans="1:18" ht="12.75" customHeight="1">
      <c r="A196" s="6" t="s">
        <v>45</v>
      </c>
      <c s="6"/>
      <c s="41" t="s">
        <v>33</v>
      </c>
      <c s="6"/>
      <c s="27" t="s">
        <v>321</v>
      </c>
      <c s="6"/>
      <c s="6"/>
      <c s="6"/>
      <c s="42">
        <f>0+Q196</f>
      </c>
      <c s="6"/>
      <c r="O196">
        <f>0+R196</f>
      </c>
      <c r="Q196">
        <f>0+I197+I201+I205+I209+I213+I217</f>
      </c>
      <c>
        <f>0+O197+O201+O205+O209+O213+O217</f>
      </c>
    </row>
    <row r="197" spans="1:16" ht="12.75">
      <c r="A197" s="25" t="s">
        <v>47</v>
      </c>
      <c s="29" t="s">
        <v>322</v>
      </c>
      <c s="29" t="s">
        <v>323</v>
      </c>
      <c s="25" t="s">
        <v>49</v>
      </c>
      <c s="30" t="s">
        <v>324</v>
      </c>
      <c s="31" t="s">
        <v>133</v>
      </c>
      <c s="32">
        <v>75.009</v>
      </c>
      <c s="33">
        <v>0</v>
      </c>
      <c s="34">
        <f>ROUND(ROUND(H197,2)*ROUND(G197,3),2)</f>
      </c>
      <c s="31" t="s">
        <v>52</v>
      </c>
      <c r="O197">
        <f>(I197*21)/100</f>
      </c>
      <c t="s">
        <v>23</v>
      </c>
    </row>
    <row r="198" spans="1:5" ht="12.75">
      <c r="A198" s="35" t="s">
        <v>53</v>
      </c>
      <c r="E198" s="36" t="s">
        <v>49</v>
      </c>
    </row>
    <row r="199" spans="1:5" ht="153">
      <c r="A199" s="37" t="s">
        <v>55</v>
      </c>
      <c r="E199" s="38" t="s">
        <v>325</v>
      </c>
    </row>
    <row r="200" spans="1:5" ht="369.75">
      <c r="A200" t="s">
        <v>57</v>
      </c>
      <c r="E200" s="36" t="s">
        <v>316</v>
      </c>
    </row>
    <row r="201" spans="1:16" ht="12.75">
      <c r="A201" s="25" t="s">
        <v>47</v>
      </c>
      <c s="29" t="s">
        <v>326</v>
      </c>
      <c s="29" t="s">
        <v>327</v>
      </c>
      <c s="25" t="s">
        <v>49</v>
      </c>
      <c s="30" t="s">
        <v>328</v>
      </c>
      <c s="31" t="s">
        <v>133</v>
      </c>
      <c s="32">
        <v>4027.425</v>
      </c>
      <c s="33">
        <v>0</v>
      </c>
      <c s="34">
        <f>ROUND(ROUND(H201,2)*ROUND(G201,3),2)</f>
      </c>
      <c s="31" t="s">
        <v>52</v>
      </c>
      <c r="O201">
        <f>(I201*21)/100</f>
      </c>
      <c t="s">
        <v>23</v>
      </c>
    </row>
    <row r="202" spans="1:5" ht="38.25">
      <c r="A202" s="35" t="s">
        <v>53</v>
      </c>
      <c r="E202" s="36" t="s">
        <v>329</v>
      </c>
    </row>
    <row r="203" spans="1:5" ht="153">
      <c r="A203" s="37" t="s">
        <v>55</v>
      </c>
      <c r="E203" s="38" t="s">
        <v>330</v>
      </c>
    </row>
    <row r="204" spans="1:5" ht="38.25">
      <c r="A204" t="s">
        <v>57</v>
      </c>
      <c r="E204" s="36" t="s">
        <v>331</v>
      </c>
    </row>
    <row r="205" spans="1:16" ht="12.75">
      <c r="A205" s="25" t="s">
        <v>47</v>
      </c>
      <c s="29" t="s">
        <v>332</v>
      </c>
      <c s="29" t="s">
        <v>333</v>
      </c>
      <c s="25" t="s">
        <v>49</v>
      </c>
      <c s="30" t="s">
        <v>334</v>
      </c>
      <c s="31" t="s">
        <v>133</v>
      </c>
      <c s="32">
        <v>45.6</v>
      </c>
      <c s="33">
        <v>0</v>
      </c>
      <c s="34">
        <f>ROUND(ROUND(H205,2)*ROUND(G205,3),2)</f>
      </c>
      <c s="31" t="s">
        <v>52</v>
      </c>
      <c r="O205">
        <f>(I205*21)/100</f>
      </c>
      <c t="s">
        <v>23</v>
      </c>
    </row>
    <row r="206" spans="1:5" ht="12.75">
      <c r="A206" s="35" t="s">
        <v>53</v>
      </c>
      <c r="E206" s="36" t="s">
        <v>335</v>
      </c>
    </row>
    <row r="207" spans="1:5" ht="51">
      <c r="A207" s="37" t="s">
        <v>55</v>
      </c>
      <c r="E207" s="38" t="s">
        <v>336</v>
      </c>
    </row>
    <row r="208" spans="1:5" ht="293.25">
      <c r="A208" t="s">
        <v>57</v>
      </c>
      <c r="E208" s="36" t="s">
        <v>337</v>
      </c>
    </row>
    <row r="209" spans="1:16" ht="12.75">
      <c r="A209" s="25" t="s">
        <v>47</v>
      </c>
      <c s="29" t="s">
        <v>338</v>
      </c>
      <c s="29" t="s">
        <v>339</v>
      </c>
      <c s="25" t="s">
        <v>49</v>
      </c>
      <c s="30" t="s">
        <v>340</v>
      </c>
      <c s="31" t="s">
        <v>133</v>
      </c>
      <c s="32">
        <v>7.7</v>
      </c>
      <c s="33">
        <v>0</v>
      </c>
      <c s="34">
        <f>ROUND(ROUND(H209,2)*ROUND(G209,3),2)</f>
      </c>
      <c s="31" t="s">
        <v>52</v>
      </c>
      <c r="O209">
        <f>(I209*21)/100</f>
      </c>
      <c t="s">
        <v>23</v>
      </c>
    </row>
    <row r="210" spans="1:5" ht="12.75">
      <c r="A210" s="35" t="s">
        <v>53</v>
      </c>
      <c r="E210" s="36" t="s">
        <v>124</v>
      </c>
    </row>
    <row r="211" spans="1:5" ht="38.25">
      <c r="A211" s="37" t="s">
        <v>55</v>
      </c>
      <c r="E211" s="38" t="s">
        <v>341</v>
      </c>
    </row>
    <row r="212" spans="1:5" ht="51">
      <c r="A212" t="s">
        <v>57</v>
      </c>
      <c r="E212" s="36" t="s">
        <v>342</v>
      </c>
    </row>
    <row r="213" spans="1:16" ht="12.75">
      <c r="A213" s="25" t="s">
        <v>47</v>
      </c>
      <c s="29" t="s">
        <v>343</v>
      </c>
      <c s="29" t="s">
        <v>344</v>
      </c>
      <c s="25" t="s">
        <v>49</v>
      </c>
      <c s="30" t="s">
        <v>345</v>
      </c>
      <c s="31" t="s">
        <v>133</v>
      </c>
      <c s="32">
        <v>96.4</v>
      </c>
      <c s="33">
        <v>0</v>
      </c>
      <c s="34">
        <f>ROUND(ROUND(H213,2)*ROUND(G213,3),2)</f>
      </c>
      <c s="31" t="s">
        <v>52</v>
      </c>
      <c r="O213">
        <f>(I213*21)/100</f>
      </c>
      <c t="s">
        <v>23</v>
      </c>
    </row>
    <row r="214" spans="1:5" ht="12.75">
      <c r="A214" s="35" t="s">
        <v>53</v>
      </c>
      <c r="E214" s="36" t="s">
        <v>124</v>
      </c>
    </row>
    <row r="215" spans="1:5" ht="89.25">
      <c r="A215" s="37" t="s">
        <v>55</v>
      </c>
      <c r="E215" s="38" t="s">
        <v>346</v>
      </c>
    </row>
    <row r="216" spans="1:5" ht="102">
      <c r="A216" t="s">
        <v>57</v>
      </c>
      <c r="E216" s="36" t="s">
        <v>347</v>
      </c>
    </row>
    <row r="217" spans="1:16" ht="12.75">
      <c r="A217" s="25" t="s">
        <v>47</v>
      </c>
      <c s="29" t="s">
        <v>348</v>
      </c>
      <c s="29" t="s">
        <v>349</v>
      </c>
      <c s="25" t="s">
        <v>49</v>
      </c>
      <c s="30" t="s">
        <v>350</v>
      </c>
      <c s="31" t="s">
        <v>123</v>
      </c>
      <c s="32">
        <v>9</v>
      </c>
      <c s="33">
        <v>0</v>
      </c>
      <c s="34">
        <f>ROUND(ROUND(H217,2)*ROUND(G217,3),2)</f>
      </c>
      <c s="31" t="s">
        <v>52</v>
      </c>
      <c r="O217">
        <f>(I217*21)/100</f>
      </c>
      <c t="s">
        <v>23</v>
      </c>
    </row>
    <row r="218" spans="1:5" ht="12.75">
      <c r="A218" s="35" t="s">
        <v>53</v>
      </c>
      <c r="E218" s="36" t="s">
        <v>335</v>
      </c>
    </row>
    <row r="219" spans="1:5" ht="12.75">
      <c r="A219" s="37" t="s">
        <v>55</v>
      </c>
      <c r="E219" s="38" t="s">
        <v>351</v>
      </c>
    </row>
    <row r="220" spans="1:5" ht="102">
      <c r="A220" t="s">
        <v>57</v>
      </c>
      <c r="E220" s="36" t="s">
        <v>352</v>
      </c>
    </row>
    <row r="221" spans="1:18" ht="12.75" customHeight="1">
      <c r="A221" s="6" t="s">
        <v>45</v>
      </c>
      <c s="6"/>
      <c s="41" t="s">
        <v>35</v>
      </c>
      <c s="6"/>
      <c s="27" t="s">
        <v>353</v>
      </c>
      <c s="6"/>
      <c s="6"/>
      <c s="6"/>
      <c s="42">
        <f>0+Q221</f>
      </c>
      <c s="6"/>
      <c r="O221">
        <f>0+R221</f>
      </c>
      <c r="Q221">
        <f>0+I222+I226+I230+I234+I238+I242+I246+I250+I254</f>
      </c>
      <c>
        <f>0+O222+O226+O230+O234+O238+O242+O246+O250+O254</f>
      </c>
    </row>
    <row r="222" spans="1:16" ht="12.75">
      <c r="A222" s="25" t="s">
        <v>47</v>
      </c>
      <c s="29" t="s">
        <v>354</v>
      </c>
      <c s="29" t="s">
        <v>355</v>
      </c>
      <c s="25" t="s">
        <v>49</v>
      </c>
      <c s="30" t="s">
        <v>356</v>
      </c>
      <c s="31" t="s">
        <v>123</v>
      </c>
      <c s="32">
        <v>7.8</v>
      </c>
      <c s="33">
        <v>0</v>
      </c>
      <c s="34">
        <f>ROUND(ROUND(H222,2)*ROUND(G222,3),2)</f>
      </c>
      <c s="31" t="s">
        <v>52</v>
      </c>
      <c r="O222">
        <f>(I222*21)/100</f>
      </c>
      <c t="s">
        <v>23</v>
      </c>
    </row>
    <row r="223" spans="1:5" ht="12.75">
      <c r="A223" s="35" t="s">
        <v>53</v>
      </c>
      <c r="E223" s="36" t="s">
        <v>124</v>
      </c>
    </row>
    <row r="224" spans="1:5" ht="38.25">
      <c r="A224" s="37" t="s">
        <v>55</v>
      </c>
      <c r="E224" s="38" t="s">
        <v>357</v>
      </c>
    </row>
    <row r="225" spans="1:5" ht="51">
      <c r="A225" t="s">
        <v>57</v>
      </c>
      <c r="E225" s="36" t="s">
        <v>358</v>
      </c>
    </row>
    <row r="226" spans="1:16" ht="12.75">
      <c r="A226" s="25" t="s">
        <v>47</v>
      </c>
      <c s="29" t="s">
        <v>359</v>
      </c>
      <c s="29" t="s">
        <v>360</v>
      </c>
      <c s="25" t="s">
        <v>49</v>
      </c>
      <c s="30" t="s">
        <v>361</v>
      </c>
      <c s="31" t="s">
        <v>123</v>
      </c>
      <c s="32">
        <v>13000.8</v>
      </c>
      <c s="33">
        <v>0</v>
      </c>
      <c s="34">
        <f>ROUND(ROUND(H226,2)*ROUND(G226,3),2)</f>
      </c>
      <c s="31" t="s">
        <v>52</v>
      </c>
      <c r="O226">
        <f>(I226*21)/100</f>
      </c>
      <c t="s">
        <v>23</v>
      </c>
    </row>
    <row r="227" spans="1:5" ht="12.75">
      <c r="A227" s="35" t="s">
        <v>53</v>
      </c>
      <c r="E227" s="36" t="s">
        <v>362</v>
      </c>
    </row>
    <row r="228" spans="1:5" ht="89.25">
      <c r="A228" s="37" t="s">
        <v>55</v>
      </c>
      <c r="E228" s="38" t="s">
        <v>363</v>
      </c>
    </row>
    <row r="229" spans="1:5" ht="51">
      <c r="A229" t="s">
        <v>57</v>
      </c>
      <c r="E229" s="36" t="s">
        <v>364</v>
      </c>
    </row>
    <row r="230" spans="1:16" ht="12.75">
      <c r="A230" s="25" t="s">
        <v>47</v>
      </c>
      <c s="29" t="s">
        <v>365</v>
      </c>
      <c s="29" t="s">
        <v>366</v>
      </c>
      <c s="25" t="s">
        <v>49</v>
      </c>
      <c s="30" t="s">
        <v>367</v>
      </c>
      <c s="31" t="s">
        <v>123</v>
      </c>
      <c s="32">
        <v>13302.95</v>
      </c>
      <c s="33">
        <v>0</v>
      </c>
      <c s="34">
        <f>ROUND(ROUND(H230,2)*ROUND(G230,3),2)</f>
      </c>
      <c s="31" t="s">
        <v>52</v>
      </c>
      <c r="O230">
        <f>(I230*21)/100</f>
      </c>
      <c t="s">
        <v>23</v>
      </c>
    </row>
    <row r="231" spans="1:5" ht="12.75">
      <c r="A231" s="35" t="s">
        <v>53</v>
      </c>
      <c r="E231" s="36" t="s">
        <v>362</v>
      </c>
    </row>
    <row r="232" spans="1:5" ht="89.25">
      <c r="A232" s="37" t="s">
        <v>55</v>
      </c>
      <c r="E232" s="38" t="s">
        <v>368</v>
      </c>
    </row>
    <row r="233" spans="1:5" ht="51">
      <c r="A233" t="s">
        <v>57</v>
      </c>
      <c r="E233" s="36" t="s">
        <v>364</v>
      </c>
    </row>
    <row r="234" spans="1:16" ht="12.75">
      <c r="A234" s="25" t="s">
        <v>47</v>
      </c>
      <c s="29" t="s">
        <v>369</v>
      </c>
      <c s="29" t="s">
        <v>370</v>
      </c>
      <c s="25" t="s">
        <v>49</v>
      </c>
      <c s="30" t="s">
        <v>371</v>
      </c>
      <c s="31" t="s">
        <v>123</v>
      </c>
      <c s="32">
        <v>1056</v>
      </c>
      <c s="33">
        <v>0</v>
      </c>
      <c s="34">
        <f>ROUND(ROUND(H234,2)*ROUND(G234,3),2)</f>
      </c>
      <c s="31" t="s">
        <v>52</v>
      </c>
      <c r="O234">
        <f>(I234*21)/100</f>
      </c>
      <c t="s">
        <v>23</v>
      </c>
    </row>
    <row r="235" spans="1:5" ht="12.75">
      <c r="A235" s="35" t="s">
        <v>53</v>
      </c>
      <c r="E235" s="36" t="s">
        <v>362</v>
      </c>
    </row>
    <row r="236" spans="1:5" ht="63.75">
      <c r="A236" s="37" t="s">
        <v>55</v>
      </c>
      <c r="E236" s="38" t="s">
        <v>372</v>
      </c>
    </row>
    <row r="237" spans="1:5" ht="38.25">
      <c r="A237" t="s">
        <v>57</v>
      </c>
      <c r="E237" s="36" t="s">
        <v>373</v>
      </c>
    </row>
    <row r="238" spans="1:16" ht="12.75">
      <c r="A238" s="25" t="s">
        <v>47</v>
      </c>
      <c s="29" t="s">
        <v>374</v>
      </c>
      <c s="29" t="s">
        <v>375</v>
      </c>
      <c s="25" t="s">
        <v>49</v>
      </c>
      <c s="30" t="s">
        <v>376</v>
      </c>
      <c s="31" t="s">
        <v>123</v>
      </c>
      <c s="32">
        <v>12067.4</v>
      </c>
      <c s="33">
        <v>0</v>
      </c>
      <c s="34">
        <f>ROUND(ROUND(H238,2)*ROUND(G238,3),2)</f>
      </c>
      <c s="31" t="s">
        <v>52</v>
      </c>
      <c r="O238">
        <f>(I238*21)/100</f>
      </c>
      <c t="s">
        <v>23</v>
      </c>
    </row>
    <row r="239" spans="1:5" ht="12.75">
      <c r="A239" s="35" t="s">
        <v>53</v>
      </c>
      <c r="E239" s="36" t="s">
        <v>241</v>
      </c>
    </row>
    <row r="240" spans="1:5" ht="63.75">
      <c r="A240" s="37" t="s">
        <v>55</v>
      </c>
      <c r="E240" s="38" t="s">
        <v>377</v>
      </c>
    </row>
    <row r="241" spans="1:5" ht="51">
      <c r="A241" t="s">
        <v>57</v>
      </c>
      <c r="E241" s="36" t="s">
        <v>378</v>
      </c>
    </row>
    <row r="242" spans="1:16" ht="12.75">
      <c r="A242" s="25" t="s">
        <v>47</v>
      </c>
      <c s="29" t="s">
        <v>379</v>
      </c>
      <c s="29" t="s">
        <v>380</v>
      </c>
      <c s="25" t="s">
        <v>49</v>
      </c>
      <c s="30" t="s">
        <v>381</v>
      </c>
      <c s="31" t="s">
        <v>123</v>
      </c>
      <c s="32">
        <v>12064</v>
      </c>
      <c s="33">
        <v>0</v>
      </c>
      <c s="34">
        <f>ROUND(ROUND(H242,2)*ROUND(G242,3),2)</f>
      </c>
      <c s="31" t="s">
        <v>52</v>
      </c>
      <c r="O242">
        <f>(I242*21)/100</f>
      </c>
      <c t="s">
        <v>23</v>
      </c>
    </row>
    <row r="243" spans="1:5" ht="12.75">
      <c r="A243" s="35" t="s">
        <v>53</v>
      </c>
      <c r="E243" s="36" t="s">
        <v>241</v>
      </c>
    </row>
    <row r="244" spans="1:5" ht="63.75">
      <c r="A244" s="37" t="s">
        <v>55</v>
      </c>
      <c r="E244" s="38" t="s">
        <v>382</v>
      </c>
    </row>
    <row r="245" spans="1:5" ht="140.25">
      <c r="A245" t="s">
        <v>57</v>
      </c>
      <c r="E245" s="36" t="s">
        <v>383</v>
      </c>
    </row>
    <row r="246" spans="1:16" ht="12.75">
      <c r="A246" s="25" t="s">
        <v>47</v>
      </c>
      <c s="29" t="s">
        <v>384</v>
      </c>
      <c s="29" t="s">
        <v>385</v>
      </c>
      <c s="25" t="s">
        <v>49</v>
      </c>
      <c s="30" t="s">
        <v>386</v>
      </c>
      <c s="31" t="s">
        <v>123</v>
      </c>
      <c s="32">
        <v>12208.4</v>
      </c>
      <c s="33">
        <v>0</v>
      </c>
      <c s="34">
        <f>ROUND(ROUND(H246,2)*ROUND(G246,3),2)</f>
      </c>
      <c s="31" t="s">
        <v>52</v>
      </c>
      <c r="O246">
        <f>(I246*21)/100</f>
      </c>
      <c t="s">
        <v>23</v>
      </c>
    </row>
    <row r="247" spans="1:5" ht="12.75">
      <c r="A247" s="35" t="s">
        <v>53</v>
      </c>
      <c r="E247" s="36" t="s">
        <v>241</v>
      </c>
    </row>
    <row r="248" spans="1:5" ht="89.25">
      <c r="A248" s="37" t="s">
        <v>55</v>
      </c>
      <c r="E248" s="38" t="s">
        <v>387</v>
      </c>
    </row>
    <row r="249" spans="1:5" ht="140.25">
      <c r="A249" t="s">
        <v>57</v>
      </c>
      <c r="E249" s="36" t="s">
        <v>383</v>
      </c>
    </row>
    <row r="250" spans="1:16" ht="12.75">
      <c r="A250" s="25" t="s">
        <v>47</v>
      </c>
      <c s="29" t="s">
        <v>388</v>
      </c>
      <c s="29" t="s">
        <v>389</v>
      </c>
      <c s="25" t="s">
        <v>49</v>
      </c>
      <c s="30" t="s">
        <v>390</v>
      </c>
      <c s="31" t="s">
        <v>123</v>
      </c>
      <c s="32">
        <v>7.8</v>
      </c>
      <c s="33">
        <v>0</v>
      </c>
      <c s="34">
        <f>ROUND(ROUND(H250,2)*ROUND(G250,3),2)</f>
      </c>
      <c s="31" t="s">
        <v>52</v>
      </c>
      <c r="O250">
        <f>(I250*21)/100</f>
      </c>
      <c t="s">
        <v>23</v>
      </c>
    </row>
    <row r="251" spans="1:5" ht="12.75">
      <c r="A251" s="35" t="s">
        <v>53</v>
      </c>
      <c r="E251" s="36" t="s">
        <v>124</v>
      </c>
    </row>
    <row r="252" spans="1:5" ht="38.25">
      <c r="A252" s="37" t="s">
        <v>55</v>
      </c>
      <c r="E252" s="38" t="s">
        <v>357</v>
      </c>
    </row>
    <row r="253" spans="1:5" ht="153">
      <c r="A253" t="s">
        <v>57</v>
      </c>
      <c r="E253" s="36" t="s">
        <v>391</v>
      </c>
    </row>
    <row r="254" spans="1:16" ht="12.75">
      <c r="A254" s="25" t="s">
        <v>47</v>
      </c>
      <c s="29" t="s">
        <v>392</v>
      </c>
      <c s="29" t="s">
        <v>393</v>
      </c>
      <c s="25" t="s">
        <v>49</v>
      </c>
      <c s="30" t="s">
        <v>394</v>
      </c>
      <c s="31" t="s">
        <v>123</v>
      </c>
      <c s="32">
        <v>9</v>
      </c>
      <c s="33">
        <v>0</v>
      </c>
      <c s="34">
        <f>ROUND(ROUND(H254,2)*ROUND(G254,3),2)</f>
      </c>
      <c s="31" t="s">
        <v>52</v>
      </c>
      <c r="O254">
        <f>(I254*21)/100</f>
      </c>
      <c t="s">
        <v>23</v>
      </c>
    </row>
    <row r="255" spans="1:5" ht="12.75">
      <c r="A255" s="35" t="s">
        <v>53</v>
      </c>
      <c r="E255" s="36" t="s">
        <v>362</v>
      </c>
    </row>
    <row r="256" spans="1:5" ht="12.75">
      <c r="A256" s="37" t="s">
        <v>55</v>
      </c>
      <c r="E256" s="38" t="s">
        <v>351</v>
      </c>
    </row>
    <row r="257" spans="1:5" ht="89.25">
      <c r="A257" t="s">
        <v>57</v>
      </c>
      <c r="E257" s="36" t="s">
        <v>395</v>
      </c>
    </row>
    <row r="258" spans="1:18" ht="12.75" customHeight="1">
      <c r="A258" s="6" t="s">
        <v>45</v>
      </c>
      <c s="6"/>
      <c s="41" t="s">
        <v>80</v>
      </c>
      <c s="6"/>
      <c s="27" t="s">
        <v>396</v>
      </c>
      <c s="6"/>
      <c s="6"/>
      <c s="6"/>
      <c s="42">
        <f>0+Q258</f>
      </c>
      <c s="6"/>
      <c r="O258">
        <f>0+R258</f>
      </c>
      <c r="Q258">
        <f>0+I259+I263+I267+I271+I275</f>
      </c>
      <c>
        <f>0+O259+O263+O267+O271+O275</f>
      </c>
    </row>
    <row r="259" spans="1:16" ht="25.5">
      <c r="A259" s="25" t="s">
        <v>47</v>
      </c>
      <c s="29" t="s">
        <v>397</v>
      </c>
      <c s="29" t="s">
        <v>398</v>
      </c>
      <c s="25" t="s">
        <v>49</v>
      </c>
      <c s="30" t="s">
        <v>399</v>
      </c>
      <c s="31" t="s">
        <v>123</v>
      </c>
      <c s="32">
        <v>70.15</v>
      </c>
      <c s="33">
        <v>0</v>
      </c>
      <c s="34">
        <f>ROUND(ROUND(H259,2)*ROUND(G259,3),2)</f>
      </c>
      <c s="31" t="s">
        <v>52</v>
      </c>
      <c r="O259">
        <f>(I259*21)/100</f>
      </c>
      <c t="s">
        <v>23</v>
      </c>
    </row>
    <row r="260" spans="1:5" ht="12.75">
      <c r="A260" s="35" t="s">
        <v>53</v>
      </c>
      <c r="E260" s="36" t="s">
        <v>49</v>
      </c>
    </row>
    <row r="261" spans="1:5" ht="140.25">
      <c r="A261" s="37" t="s">
        <v>55</v>
      </c>
      <c r="E261" s="38" t="s">
        <v>400</v>
      </c>
    </row>
    <row r="262" spans="1:5" ht="191.25">
      <c r="A262" t="s">
        <v>57</v>
      </c>
      <c r="E262" s="36" t="s">
        <v>401</v>
      </c>
    </row>
    <row r="263" spans="1:16" ht="12.75">
      <c r="A263" s="25" t="s">
        <v>47</v>
      </c>
      <c s="29" t="s">
        <v>402</v>
      </c>
      <c s="29" t="s">
        <v>403</v>
      </c>
      <c s="25" t="s">
        <v>49</v>
      </c>
      <c s="30" t="s">
        <v>404</v>
      </c>
      <c s="31" t="s">
        <v>123</v>
      </c>
      <c s="32">
        <v>70.2</v>
      </c>
      <c s="33">
        <v>0</v>
      </c>
      <c s="34">
        <f>ROUND(ROUND(H263,2)*ROUND(G263,3),2)</f>
      </c>
      <c s="31" t="s">
        <v>52</v>
      </c>
      <c r="O263">
        <f>(I263*21)/100</f>
      </c>
      <c t="s">
        <v>23</v>
      </c>
    </row>
    <row r="264" spans="1:5" ht="12.75">
      <c r="A264" s="35" t="s">
        <v>53</v>
      </c>
      <c r="E264" s="36" t="s">
        <v>49</v>
      </c>
    </row>
    <row r="265" spans="1:5" ht="25.5">
      <c r="A265" s="37" t="s">
        <v>55</v>
      </c>
      <c r="E265" s="38" t="s">
        <v>405</v>
      </c>
    </row>
    <row r="266" spans="1:5" ht="38.25">
      <c r="A266" t="s">
        <v>57</v>
      </c>
      <c r="E266" s="36" t="s">
        <v>406</v>
      </c>
    </row>
    <row r="267" spans="1:16" ht="12.75">
      <c r="A267" s="25" t="s">
        <v>47</v>
      </c>
      <c s="29" t="s">
        <v>407</v>
      </c>
      <c s="29" t="s">
        <v>408</v>
      </c>
      <c s="25" t="s">
        <v>49</v>
      </c>
      <c s="30" t="s">
        <v>409</v>
      </c>
      <c s="31" t="s">
        <v>123</v>
      </c>
      <c s="32">
        <v>33.84</v>
      </c>
      <c s="33">
        <v>0</v>
      </c>
      <c s="34">
        <f>ROUND(ROUND(H267,2)*ROUND(G267,3),2)</f>
      </c>
      <c s="31" t="s">
        <v>52</v>
      </c>
      <c r="O267">
        <f>(I267*21)/100</f>
      </c>
      <c t="s">
        <v>23</v>
      </c>
    </row>
    <row r="268" spans="1:5" ht="12.75">
      <c r="A268" s="35" t="s">
        <v>53</v>
      </c>
      <c r="E268" s="36" t="s">
        <v>49</v>
      </c>
    </row>
    <row r="269" spans="1:5" ht="38.25">
      <c r="A269" s="37" t="s">
        <v>55</v>
      </c>
      <c r="E269" s="38" t="s">
        <v>410</v>
      </c>
    </row>
    <row r="270" spans="1:5" ht="51">
      <c r="A270" t="s">
        <v>57</v>
      </c>
      <c r="E270" s="36" t="s">
        <v>411</v>
      </c>
    </row>
    <row r="271" spans="1:16" ht="12.75">
      <c r="A271" s="25" t="s">
        <v>47</v>
      </c>
      <c s="29" t="s">
        <v>412</v>
      </c>
      <c s="29" t="s">
        <v>413</v>
      </c>
      <c s="25" t="s">
        <v>49</v>
      </c>
      <c s="30" t="s">
        <v>414</v>
      </c>
      <c s="31" t="s">
        <v>123</v>
      </c>
      <c s="32">
        <v>13.5</v>
      </c>
      <c s="33">
        <v>0</v>
      </c>
      <c s="34">
        <f>ROUND(ROUND(H271,2)*ROUND(G271,3),2)</f>
      </c>
      <c s="31" t="s">
        <v>52</v>
      </c>
      <c r="O271">
        <f>(I271*21)/100</f>
      </c>
      <c t="s">
        <v>23</v>
      </c>
    </row>
    <row r="272" spans="1:5" ht="12.75">
      <c r="A272" s="35" t="s">
        <v>53</v>
      </c>
      <c r="E272" s="36" t="s">
        <v>49</v>
      </c>
    </row>
    <row r="273" spans="1:5" ht="25.5">
      <c r="A273" s="37" t="s">
        <v>55</v>
      </c>
      <c r="E273" s="38" t="s">
        <v>415</v>
      </c>
    </row>
    <row r="274" spans="1:5" ht="51">
      <c r="A274" t="s">
        <v>57</v>
      </c>
      <c r="E274" s="36" t="s">
        <v>411</v>
      </c>
    </row>
    <row r="275" spans="1:16" ht="12.75">
      <c r="A275" s="25" t="s">
        <v>47</v>
      </c>
      <c s="29" t="s">
        <v>416</v>
      </c>
      <c s="29" t="s">
        <v>417</v>
      </c>
      <c s="25" t="s">
        <v>49</v>
      </c>
      <c s="30" t="s">
        <v>418</v>
      </c>
      <c s="31" t="s">
        <v>123</v>
      </c>
      <c s="32">
        <v>2.7</v>
      </c>
      <c s="33">
        <v>0</v>
      </c>
      <c s="34">
        <f>ROUND(ROUND(H275,2)*ROUND(G275,3),2)</f>
      </c>
      <c s="31" t="s">
        <v>52</v>
      </c>
      <c r="O275">
        <f>(I275*21)/100</f>
      </c>
      <c t="s">
        <v>23</v>
      </c>
    </row>
    <row r="276" spans="1:5" ht="12.75">
      <c r="A276" s="35" t="s">
        <v>53</v>
      </c>
      <c r="E276" s="36" t="s">
        <v>49</v>
      </c>
    </row>
    <row r="277" spans="1:5" ht="51">
      <c r="A277" s="37" t="s">
        <v>55</v>
      </c>
      <c r="E277" s="38" t="s">
        <v>419</v>
      </c>
    </row>
    <row r="278" spans="1:5" ht="51">
      <c r="A278" t="s">
        <v>57</v>
      </c>
      <c r="E278" s="36" t="s">
        <v>411</v>
      </c>
    </row>
    <row r="279" spans="1:18" ht="12.75" customHeight="1">
      <c r="A279" s="6" t="s">
        <v>45</v>
      </c>
      <c s="6"/>
      <c s="41" t="s">
        <v>85</v>
      </c>
      <c s="6"/>
      <c s="27" t="s">
        <v>420</v>
      </c>
      <c s="6"/>
      <c s="6"/>
      <c s="6"/>
      <c s="42">
        <f>0+Q279</f>
      </c>
      <c s="6"/>
      <c r="O279">
        <f>0+R279</f>
      </c>
      <c r="Q279">
        <f>0+I280+I284+I288+I292+I296+I300+I304+I308+I312+I316+I320+I324</f>
      </c>
      <c>
        <f>0+O280+O284+O288+O292+O296+O300+O304+O308+O312+O316+O320+O324</f>
      </c>
    </row>
    <row r="280" spans="1:16" ht="12.75">
      <c r="A280" s="25" t="s">
        <v>47</v>
      </c>
      <c s="29" t="s">
        <v>421</v>
      </c>
      <c s="29" t="s">
        <v>422</v>
      </c>
      <c s="25" t="s">
        <v>49</v>
      </c>
      <c s="30" t="s">
        <v>423</v>
      </c>
      <c s="31" t="s">
        <v>163</v>
      </c>
      <c s="32">
        <v>31</v>
      </c>
      <c s="33">
        <v>0</v>
      </c>
      <c s="34">
        <f>ROUND(ROUND(H280,2)*ROUND(G280,3),2)</f>
      </c>
      <c s="31" t="s">
        <v>52</v>
      </c>
      <c r="O280">
        <f>(I280*21)/100</f>
      </c>
      <c t="s">
        <v>23</v>
      </c>
    </row>
    <row r="281" spans="1:5" ht="12.75">
      <c r="A281" s="35" t="s">
        <v>53</v>
      </c>
      <c r="E281" s="36" t="s">
        <v>335</v>
      </c>
    </row>
    <row r="282" spans="1:5" ht="63.75">
      <c r="A282" s="37" t="s">
        <v>55</v>
      </c>
      <c r="E282" s="38" t="s">
        <v>424</v>
      </c>
    </row>
    <row r="283" spans="1:5" ht="255">
      <c r="A283" t="s">
        <v>57</v>
      </c>
      <c r="E283" s="36" t="s">
        <v>425</v>
      </c>
    </row>
    <row r="284" spans="1:16" ht="12.75">
      <c r="A284" s="25" t="s">
        <v>47</v>
      </c>
      <c s="29" t="s">
        <v>426</v>
      </c>
      <c s="29" t="s">
        <v>427</v>
      </c>
      <c s="25" t="s">
        <v>49</v>
      </c>
      <c s="30" t="s">
        <v>428</v>
      </c>
      <c s="31" t="s">
        <v>163</v>
      </c>
      <c s="32">
        <v>10.5</v>
      </c>
      <c s="33">
        <v>0</v>
      </c>
      <c s="34">
        <f>ROUND(ROUND(H284,2)*ROUND(G284,3),2)</f>
      </c>
      <c s="31" t="s">
        <v>52</v>
      </c>
      <c r="O284">
        <f>(I284*21)/100</f>
      </c>
      <c t="s">
        <v>23</v>
      </c>
    </row>
    <row r="285" spans="1:5" ht="12.75">
      <c r="A285" s="35" t="s">
        <v>53</v>
      </c>
      <c r="E285" s="36" t="s">
        <v>49</v>
      </c>
    </row>
    <row r="286" spans="1:5" ht="51">
      <c r="A286" s="37" t="s">
        <v>55</v>
      </c>
      <c r="E286" s="38" t="s">
        <v>429</v>
      </c>
    </row>
    <row r="287" spans="1:5" ht="242.25">
      <c r="A287" t="s">
        <v>57</v>
      </c>
      <c r="E287" s="36" t="s">
        <v>430</v>
      </c>
    </row>
    <row r="288" spans="1:16" ht="12.75">
      <c r="A288" s="25" t="s">
        <v>47</v>
      </c>
      <c s="29" t="s">
        <v>431</v>
      </c>
      <c s="29" t="s">
        <v>432</v>
      </c>
      <c s="25" t="s">
        <v>49</v>
      </c>
      <c s="30" t="s">
        <v>433</v>
      </c>
      <c s="31" t="s">
        <v>77</v>
      </c>
      <c s="32">
        <v>2</v>
      </c>
      <c s="33">
        <v>0</v>
      </c>
      <c s="34">
        <f>ROUND(ROUND(H288,2)*ROUND(G288,3),2)</f>
      </c>
      <c s="31" t="s">
        <v>52</v>
      </c>
      <c r="O288">
        <f>(I288*21)/100</f>
      </c>
      <c t="s">
        <v>23</v>
      </c>
    </row>
    <row r="289" spans="1:5" ht="12.75">
      <c r="A289" s="35" t="s">
        <v>53</v>
      </c>
      <c r="E289" s="36" t="s">
        <v>49</v>
      </c>
    </row>
    <row r="290" spans="1:5" ht="63.75">
      <c r="A290" s="37" t="s">
        <v>55</v>
      </c>
      <c r="E290" s="38" t="s">
        <v>434</v>
      </c>
    </row>
    <row r="291" spans="1:5" ht="242.25">
      <c r="A291" t="s">
        <v>57</v>
      </c>
      <c r="E291" s="36" t="s">
        <v>435</v>
      </c>
    </row>
    <row r="292" spans="1:16" ht="12.75">
      <c r="A292" s="25" t="s">
        <v>47</v>
      </c>
      <c s="29" t="s">
        <v>436</v>
      </c>
      <c s="29" t="s">
        <v>437</v>
      </c>
      <c s="25" t="s">
        <v>49</v>
      </c>
      <c s="30" t="s">
        <v>438</v>
      </c>
      <c s="31" t="s">
        <v>77</v>
      </c>
      <c s="32">
        <v>6</v>
      </c>
      <c s="33">
        <v>0</v>
      </c>
      <c s="34">
        <f>ROUND(ROUND(H292,2)*ROUND(G292,3),2)</f>
      </c>
      <c s="31" t="s">
        <v>52</v>
      </c>
      <c r="O292">
        <f>(I292*21)/100</f>
      </c>
      <c t="s">
        <v>23</v>
      </c>
    </row>
    <row r="293" spans="1:5" ht="12.75">
      <c r="A293" s="35" t="s">
        <v>53</v>
      </c>
      <c r="E293" s="36" t="s">
        <v>49</v>
      </c>
    </row>
    <row r="294" spans="1:5" ht="12.75">
      <c r="A294" s="37" t="s">
        <v>55</v>
      </c>
      <c r="E294" s="38" t="s">
        <v>439</v>
      </c>
    </row>
    <row r="295" spans="1:5" ht="153">
      <c r="A295" t="s">
        <v>57</v>
      </c>
      <c r="E295" s="36" t="s">
        <v>440</v>
      </c>
    </row>
    <row r="296" spans="1:16" ht="12.75">
      <c r="A296" s="25" t="s">
        <v>47</v>
      </c>
      <c s="29" t="s">
        <v>441</v>
      </c>
      <c s="29" t="s">
        <v>442</v>
      </c>
      <c s="25" t="s">
        <v>49</v>
      </c>
      <c s="30" t="s">
        <v>443</v>
      </c>
      <c s="31" t="s">
        <v>77</v>
      </c>
      <c s="32">
        <v>40</v>
      </c>
      <c s="33">
        <v>0</v>
      </c>
      <c s="34">
        <f>ROUND(ROUND(H296,2)*ROUND(G296,3),2)</f>
      </c>
      <c s="31" t="s">
        <v>52</v>
      </c>
      <c r="O296">
        <f>(I296*21)/100</f>
      </c>
      <c t="s">
        <v>23</v>
      </c>
    </row>
    <row r="297" spans="1:5" ht="12.75">
      <c r="A297" s="35" t="s">
        <v>53</v>
      </c>
      <c r="E297" s="36" t="s">
        <v>444</v>
      </c>
    </row>
    <row r="298" spans="1:5" ht="12.75">
      <c r="A298" s="37" t="s">
        <v>55</v>
      </c>
      <c r="E298" s="38" t="s">
        <v>445</v>
      </c>
    </row>
    <row r="299" spans="1:5" ht="76.5">
      <c r="A299" t="s">
        <v>57</v>
      </c>
      <c r="E299" s="36" t="s">
        <v>446</v>
      </c>
    </row>
    <row r="300" spans="1:16" ht="12.75">
      <c r="A300" s="25" t="s">
        <v>47</v>
      </c>
      <c s="29" t="s">
        <v>447</v>
      </c>
      <c s="29" t="s">
        <v>448</v>
      </c>
      <c s="25" t="s">
        <v>49</v>
      </c>
      <c s="30" t="s">
        <v>449</v>
      </c>
      <c s="31" t="s">
        <v>77</v>
      </c>
      <c s="32">
        <v>15</v>
      </c>
      <c s="33">
        <v>0</v>
      </c>
      <c s="34">
        <f>ROUND(ROUND(H300,2)*ROUND(G300,3),2)</f>
      </c>
      <c s="31" t="s">
        <v>52</v>
      </c>
      <c r="O300">
        <f>(I300*21)/100</f>
      </c>
      <c t="s">
        <v>23</v>
      </c>
    </row>
    <row r="301" spans="1:5" ht="12.75">
      <c r="A301" s="35" t="s">
        <v>53</v>
      </c>
      <c r="E301" s="36" t="s">
        <v>49</v>
      </c>
    </row>
    <row r="302" spans="1:5" ht="25.5">
      <c r="A302" s="37" t="s">
        <v>55</v>
      </c>
      <c r="E302" s="38" t="s">
        <v>450</v>
      </c>
    </row>
    <row r="303" spans="1:5" ht="76.5">
      <c r="A303" t="s">
        <v>57</v>
      </c>
      <c r="E303" s="36" t="s">
        <v>446</v>
      </c>
    </row>
    <row r="304" spans="1:16" ht="12.75">
      <c r="A304" s="25" t="s">
        <v>47</v>
      </c>
      <c s="29" t="s">
        <v>451</v>
      </c>
      <c s="29" t="s">
        <v>452</v>
      </c>
      <c s="25" t="s">
        <v>49</v>
      </c>
      <c s="30" t="s">
        <v>453</v>
      </c>
      <c s="31" t="s">
        <v>77</v>
      </c>
      <c s="32">
        <v>1</v>
      </c>
      <c s="33">
        <v>0</v>
      </c>
      <c s="34">
        <f>ROUND(ROUND(H304,2)*ROUND(G304,3),2)</f>
      </c>
      <c s="31" t="s">
        <v>52</v>
      </c>
      <c r="O304">
        <f>(I304*21)/100</f>
      </c>
      <c t="s">
        <v>23</v>
      </c>
    </row>
    <row r="305" spans="1:5" ht="12.75">
      <c r="A305" s="35" t="s">
        <v>53</v>
      </c>
      <c r="E305" s="36" t="s">
        <v>49</v>
      </c>
    </row>
    <row r="306" spans="1:5" ht="12.75">
      <c r="A306" s="37" t="s">
        <v>55</v>
      </c>
      <c r="E306" s="38" t="s">
        <v>56</v>
      </c>
    </row>
    <row r="307" spans="1:5" ht="25.5">
      <c r="A307" t="s">
        <v>57</v>
      </c>
      <c r="E307" s="36" t="s">
        <v>454</v>
      </c>
    </row>
    <row r="308" spans="1:16" ht="12.75">
      <c r="A308" s="25" t="s">
        <v>47</v>
      </c>
      <c s="29" t="s">
        <v>455</v>
      </c>
      <c s="29" t="s">
        <v>456</v>
      </c>
      <c s="25" t="s">
        <v>49</v>
      </c>
      <c s="30" t="s">
        <v>457</v>
      </c>
      <c s="31" t="s">
        <v>77</v>
      </c>
      <c s="32">
        <v>1</v>
      </c>
      <c s="33">
        <v>0</v>
      </c>
      <c s="34">
        <f>ROUND(ROUND(H308,2)*ROUND(G308,3),2)</f>
      </c>
      <c s="31" t="s">
        <v>52</v>
      </c>
      <c r="O308">
        <f>(I308*21)/100</f>
      </c>
      <c t="s">
        <v>23</v>
      </c>
    </row>
    <row r="309" spans="1:5" ht="12.75">
      <c r="A309" s="35" t="s">
        <v>53</v>
      </c>
      <c r="E309" s="36" t="s">
        <v>49</v>
      </c>
    </row>
    <row r="310" spans="1:5" ht="51">
      <c r="A310" s="37" t="s">
        <v>55</v>
      </c>
      <c r="E310" s="38" t="s">
        <v>458</v>
      </c>
    </row>
    <row r="311" spans="1:5" ht="12.75">
      <c r="A311" t="s">
        <v>57</v>
      </c>
      <c r="E311" s="36" t="s">
        <v>459</v>
      </c>
    </row>
    <row r="312" spans="1:16" ht="12.75">
      <c r="A312" s="25" t="s">
        <v>47</v>
      </c>
      <c s="29" t="s">
        <v>460</v>
      </c>
      <c s="29" t="s">
        <v>461</v>
      </c>
      <c s="25" t="s">
        <v>49</v>
      </c>
      <c s="30" t="s">
        <v>462</v>
      </c>
      <c s="31" t="s">
        <v>77</v>
      </c>
      <c s="32">
        <v>53</v>
      </c>
      <c s="33">
        <v>0</v>
      </c>
      <c s="34">
        <f>ROUND(ROUND(H312,2)*ROUND(G312,3),2)</f>
      </c>
      <c s="31" t="s">
        <v>52</v>
      </c>
      <c r="O312">
        <f>(I312*21)/100</f>
      </c>
      <c t="s">
        <v>23</v>
      </c>
    </row>
    <row r="313" spans="1:5" ht="12.75">
      <c r="A313" s="35" t="s">
        <v>53</v>
      </c>
      <c r="E313" s="36" t="s">
        <v>49</v>
      </c>
    </row>
    <row r="314" spans="1:5" ht="38.25">
      <c r="A314" s="37" t="s">
        <v>55</v>
      </c>
      <c r="E314" s="38" t="s">
        <v>463</v>
      </c>
    </row>
    <row r="315" spans="1:5" ht="25.5">
      <c r="A315" t="s">
        <v>57</v>
      </c>
      <c r="E315" s="36" t="s">
        <v>464</v>
      </c>
    </row>
    <row r="316" spans="1:16" ht="12.75">
      <c r="A316" s="25" t="s">
        <v>47</v>
      </c>
      <c s="29" t="s">
        <v>465</v>
      </c>
      <c s="29" t="s">
        <v>466</v>
      </c>
      <c s="25" t="s">
        <v>49</v>
      </c>
      <c s="30" t="s">
        <v>467</v>
      </c>
      <c s="31" t="s">
        <v>77</v>
      </c>
      <c s="32">
        <v>20</v>
      </c>
      <c s="33">
        <v>0</v>
      </c>
      <c s="34">
        <f>ROUND(ROUND(H316,2)*ROUND(G316,3),2)</f>
      </c>
      <c s="31" t="s">
        <v>52</v>
      </c>
      <c r="O316">
        <f>(I316*21)/100</f>
      </c>
      <c t="s">
        <v>23</v>
      </c>
    </row>
    <row r="317" spans="1:5" ht="12.75">
      <c r="A317" s="35" t="s">
        <v>53</v>
      </c>
      <c r="E317" s="36" t="s">
        <v>49</v>
      </c>
    </row>
    <row r="318" spans="1:5" ht="12.75">
      <c r="A318" s="37" t="s">
        <v>55</v>
      </c>
      <c r="E318" s="38" t="s">
        <v>468</v>
      </c>
    </row>
    <row r="319" spans="1:5" ht="25.5">
      <c r="A319" t="s">
        <v>57</v>
      </c>
      <c r="E319" s="36" t="s">
        <v>464</v>
      </c>
    </row>
    <row r="320" spans="1:16" ht="12.75">
      <c r="A320" s="25" t="s">
        <v>47</v>
      </c>
      <c s="29" t="s">
        <v>469</v>
      </c>
      <c s="29" t="s">
        <v>470</v>
      </c>
      <c s="25" t="s">
        <v>49</v>
      </c>
      <c s="30" t="s">
        <v>471</v>
      </c>
      <c s="31" t="s">
        <v>77</v>
      </c>
      <c s="32">
        <v>10</v>
      </c>
      <c s="33">
        <v>0</v>
      </c>
      <c s="34">
        <f>ROUND(ROUND(H320,2)*ROUND(G320,3),2)</f>
      </c>
      <c s="31" t="s">
        <v>52</v>
      </c>
      <c r="O320">
        <f>(I320*21)/100</f>
      </c>
      <c t="s">
        <v>23</v>
      </c>
    </row>
    <row r="321" spans="1:5" ht="12.75">
      <c r="A321" s="35" t="s">
        <v>53</v>
      </c>
      <c r="E321" s="36" t="s">
        <v>49</v>
      </c>
    </row>
    <row r="322" spans="1:5" ht="12.75">
      <c r="A322" s="37" t="s">
        <v>55</v>
      </c>
      <c r="E322" s="38" t="s">
        <v>472</v>
      </c>
    </row>
    <row r="323" spans="1:5" ht="25.5">
      <c r="A323" t="s">
        <v>57</v>
      </c>
      <c r="E323" s="36" t="s">
        <v>464</v>
      </c>
    </row>
    <row r="324" spans="1:16" ht="12.75">
      <c r="A324" s="25" t="s">
        <v>47</v>
      </c>
      <c s="29" t="s">
        <v>473</v>
      </c>
      <c s="29" t="s">
        <v>474</v>
      </c>
      <c s="25" t="s">
        <v>49</v>
      </c>
      <c s="30" t="s">
        <v>475</v>
      </c>
      <c s="31" t="s">
        <v>133</v>
      </c>
      <c s="32">
        <v>40.532</v>
      </c>
      <c s="33">
        <v>0</v>
      </c>
      <c s="34">
        <f>ROUND(ROUND(H324,2)*ROUND(G324,3),2)</f>
      </c>
      <c s="31" t="s">
        <v>52</v>
      </c>
      <c r="O324">
        <f>(I324*21)/100</f>
      </c>
      <c t="s">
        <v>23</v>
      </c>
    </row>
    <row r="325" spans="1:5" ht="12.75">
      <c r="A325" s="35" t="s">
        <v>53</v>
      </c>
      <c r="E325" s="36" t="s">
        <v>362</v>
      </c>
    </row>
    <row r="326" spans="1:5" ht="318.75">
      <c r="A326" s="37" t="s">
        <v>55</v>
      </c>
      <c r="E326" s="38" t="s">
        <v>476</v>
      </c>
    </row>
    <row r="327" spans="1:5" ht="369.75">
      <c r="A327" t="s">
        <v>57</v>
      </c>
      <c r="E327" s="36" t="s">
        <v>316</v>
      </c>
    </row>
    <row r="328" spans="1:18" ht="12.75" customHeight="1">
      <c r="A328" s="6" t="s">
        <v>45</v>
      </c>
      <c s="6"/>
      <c s="41" t="s">
        <v>40</v>
      </c>
      <c s="6"/>
      <c s="27" t="s">
        <v>477</v>
      </c>
      <c s="6"/>
      <c s="6"/>
      <c s="6"/>
      <c s="42">
        <f>0+Q328</f>
      </c>
      <c s="6"/>
      <c r="O328">
        <f>0+R328</f>
      </c>
      <c r="Q328">
        <f>0+I329+I333+I337+I341+I345+I349+I353+I357+I361+I365+I369+I373+I377+I381+I385+I389+I393+I397+I401+I405+I409+I413+I417+I421+I425+I429+I433+I437+I441+I445+I449+I453+I457+I461+I465+I469+I473+I477+I481+I485+I489+I493+I497</f>
      </c>
      <c>
        <f>0+O329+O333+O337+O341+O345+O349+O353+O357+O361+O365+O369+O373+O377+O381+O385+O389+O393+O397+O401+O405+O409+O413+O417+O421+O425+O429+O433+O437+O441+O445+O449+O453+O457+O461+O465+O469+O473+O477+O481+O485+O489+O493+O497</f>
      </c>
    </row>
    <row r="329" spans="1:16" ht="12.75">
      <c r="A329" s="25" t="s">
        <v>47</v>
      </c>
      <c s="29" t="s">
        <v>478</v>
      </c>
      <c s="29" t="s">
        <v>479</v>
      </c>
      <c s="25" t="s">
        <v>49</v>
      </c>
      <c s="30" t="s">
        <v>480</v>
      </c>
      <c s="31" t="s">
        <v>163</v>
      </c>
      <c s="32">
        <v>7</v>
      </c>
      <c s="33">
        <v>0</v>
      </c>
      <c s="34">
        <f>ROUND(ROUND(H329,2)*ROUND(G329,3),2)</f>
      </c>
      <c s="31" t="s">
        <v>52</v>
      </c>
      <c r="O329">
        <f>(I329*21)/100</f>
      </c>
      <c t="s">
        <v>23</v>
      </c>
    </row>
    <row r="330" spans="1:5" ht="12.75">
      <c r="A330" s="35" t="s">
        <v>53</v>
      </c>
      <c r="E330" s="36" t="s">
        <v>49</v>
      </c>
    </row>
    <row r="331" spans="1:5" ht="89.25">
      <c r="A331" s="37" t="s">
        <v>55</v>
      </c>
      <c r="E331" s="38" t="s">
        <v>481</v>
      </c>
    </row>
    <row r="332" spans="1:5" ht="63.75">
      <c r="A332" t="s">
        <v>57</v>
      </c>
      <c r="E332" s="36" t="s">
        <v>482</v>
      </c>
    </row>
    <row r="333" spans="1:16" ht="12.75">
      <c r="A333" s="25" t="s">
        <v>47</v>
      </c>
      <c s="29" t="s">
        <v>483</v>
      </c>
      <c s="29" t="s">
        <v>484</v>
      </c>
      <c s="25" t="s">
        <v>49</v>
      </c>
      <c s="30" t="s">
        <v>485</v>
      </c>
      <c s="31" t="s">
        <v>163</v>
      </c>
      <c s="32">
        <v>14.5</v>
      </c>
      <c s="33">
        <v>0</v>
      </c>
      <c s="34">
        <f>ROUND(ROUND(H333,2)*ROUND(G333,3),2)</f>
      </c>
      <c s="31" t="s">
        <v>52</v>
      </c>
      <c r="O333">
        <f>(I333*21)/100</f>
      </c>
      <c t="s">
        <v>23</v>
      </c>
    </row>
    <row r="334" spans="1:5" ht="12.75">
      <c r="A334" s="35" t="s">
        <v>53</v>
      </c>
      <c r="E334" s="36" t="s">
        <v>49</v>
      </c>
    </row>
    <row r="335" spans="1:5" ht="76.5">
      <c r="A335" s="37" t="s">
        <v>55</v>
      </c>
      <c r="E335" s="38" t="s">
        <v>486</v>
      </c>
    </row>
    <row r="336" spans="1:5" ht="63.75">
      <c r="A336" t="s">
        <v>57</v>
      </c>
      <c r="E336" s="36" t="s">
        <v>487</v>
      </c>
    </row>
    <row r="337" spans="1:16" ht="25.5">
      <c r="A337" s="25" t="s">
        <v>47</v>
      </c>
      <c s="29" t="s">
        <v>488</v>
      </c>
      <c s="29" t="s">
        <v>489</v>
      </c>
      <c s="25" t="s">
        <v>49</v>
      </c>
      <c s="30" t="s">
        <v>490</v>
      </c>
      <c s="31" t="s">
        <v>163</v>
      </c>
      <c s="32">
        <v>100.66</v>
      </c>
      <c s="33">
        <v>0</v>
      </c>
      <c s="34">
        <f>ROUND(ROUND(H337,2)*ROUND(G337,3),2)</f>
      </c>
      <c s="31" t="s">
        <v>52</v>
      </c>
      <c r="O337">
        <f>(I337*21)/100</f>
      </c>
      <c t="s">
        <v>23</v>
      </c>
    </row>
    <row r="338" spans="1:5" ht="12.75">
      <c r="A338" s="35" t="s">
        <v>53</v>
      </c>
      <c r="E338" s="36" t="s">
        <v>49</v>
      </c>
    </row>
    <row r="339" spans="1:5" ht="38.25">
      <c r="A339" s="37" t="s">
        <v>55</v>
      </c>
      <c r="E339" s="38" t="s">
        <v>491</v>
      </c>
    </row>
    <row r="340" spans="1:5" ht="127.5">
      <c r="A340" t="s">
        <v>57</v>
      </c>
      <c r="E340" s="36" t="s">
        <v>492</v>
      </c>
    </row>
    <row r="341" spans="1:16" ht="12.75">
      <c r="A341" s="25" t="s">
        <v>47</v>
      </c>
      <c s="29" t="s">
        <v>493</v>
      </c>
      <c s="29" t="s">
        <v>494</v>
      </c>
      <c s="25" t="s">
        <v>49</v>
      </c>
      <c s="30" t="s">
        <v>495</v>
      </c>
      <c s="31" t="s">
        <v>77</v>
      </c>
      <c s="32">
        <v>25</v>
      </c>
      <c s="33">
        <v>0</v>
      </c>
      <c s="34">
        <f>ROUND(ROUND(H341,2)*ROUND(G341,3),2)</f>
      </c>
      <c s="31" t="s">
        <v>52</v>
      </c>
      <c r="O341">
        <f>(I341*21)/100</f>
      </c>
      <c t="s">
        <v>23</v>
      </c>
    </row>
    <row r="342" spans="1:5" ht="25.5">
      <c r="A342" s="35" t="s">
        <v>53</v>
      </c>
      <c r="E342" s="36" t="s">
        <v>496</v>
      </c>
    </row>
    <row r="343" spans="1:5" ht="12.75">
      <c r="A343" s="37" t="s">
        <v>55</v>
      </c>
      <c r="E343" s="38" t="s">
        <v>497</v>
      </c>
    </row>
    <row r="344" spans="1:5" ht="12.75">
      <c r="A344" t="s">
        <v>57</v>
      </c>
      <c r="E344" s="36" t="s">
        <v>498</v>
      </c>
    </row>
    <row r="345" spans="1:16" ht="12.75">
      <c r="A345" s="25" t="s">
        <v>47</v>
      </c>
      <c s="29" t="s">
        <v>499</v>
      </c>
      <c s="29" t="s">
        <v>500</v>
      </c>
      <c s="25" t="s">
        <v>49</v>
      </c>
      <c s="30" t="s">
        <v>501</v>
      </c>
      <c s="31" t="s">
        <v>77</v>
      </c>
      <c s="32">
        <v>50</v>
      </c>
      <c s="33">
        <v>0</v>
      </c>
      <c s="34">
        <f>ROUND(ROUND(H345,2)*ROUND(G345,3),2)</f>
      </c>
      <c s="31" t="s">
        <v>52</v>
      </c>
      <c r="O345">
        <f>(I345*21)/100</f>
      </c>
      <c t="s">
        <v>23</v>
      </c>
    </row>
    <row r="346" spans="1:5" ht="25.5">
      <c r="A346" s="35" t="s">
        <v>53</v>
      </c>
      <c r="E346" s="36" t="s">
        <v>502</v>
      </c>
    </row>
    <row r="347" spans="1:5" ht="12.75">
      <c r="A347" s="37" t="s">
        <v>55</v>
      </c>
      <c r="E347" s="38" t="s">
        <v>503</v>
      </c>
    </row>
    <row r="348" spans="1:5" ht="25.5">
      <c r="A348" t="s">
        <v>57</v>
      </c>
      <c r="E348" s="36" t="s">
        <v>504</v>
      </c>
    </row>
    <row r="349" spans="1:16" ht="25.5">
      <c r="A349" s="25" t="s">
        <v>47</v>
      </c>
      <c s="29" t="s">
        <v>505</v>
      </c>
      <c s="29" t="s">
        <v>506</v>
      </c>
      <c s="25" t="s">
        <v>49</v>
      </c>
      <c s="30" t="s">
        <v>507</v>
      </c>
      <c s="31" t="s">
        <v>77</v>
      </c>
      <c s="32">
        <v>9</v>
      </c>
      <c s="33">
        <v>0</v>
      </c>
      <c s="34">
        <f>ROUND(ROUND(H349,2)*ROUND(G349,3),2)</f>
      </c>
      <c s="31" t="s">
        <v>52</v>
      </c>
      <c r="O349">
        <f>(I349*21)/100</f>
      </c>
      <c t="s">
        <v>23</v>
      </c>
    </row>
    <row r="350" spans="1:5" ht="25.5">
      <c r="A350" s="35" t="s">
        <v>53</v>
      </c>
      <c r="E350" s="36" t="s">
        <v>496</v>
      </c>
    </row>
    <row r="351" spans="1:5" ht="25.5">
      <c r="A351" s="37" t="s">
        <v>55</v>
      </c>
      <c r="E351" s="38" t="s">
        <v>508</v>
      </c>
    </row>
    <row r="352" spans="1:5" ht="25.5">
      <c r="A352" t="s">
        <v>57</v>
      </c>
      <c r="E352" s="36" t="s">
        <v>509</v>
      </c>
    </row>
    <row r="353" spans="1:16" ht="25.5">
      <c r="A353" s="25" t="s">
        <v>47</v>
      </c>
      <c s="29" t="s">
        <v>510</v>
      </c>
      <c s="29" t="s">
        <v>511</v>
      </c>
      <c s="25" t="s">
        <v>49</v>
      </c>
      <c s="30" t="s">
        <v>512</v>
      </c>
      <c s="31" t="s">
        <v>77</v>
      </c>
      <c s="32">
        <v>9</v>
      </c>
      <c s="33">
        <v>0</v>
      </c>
      <c s="34">
        <f>ROUND(ROUND(H353,2)*ROUND(G353,3),2)</f>
      </c>
      <c s="31" t="s">
        <v>52</v>
      </c>
      <c r="O353">
        <f>(I353*21)/100</f>
      </c>
      <c t="s">
        <v>23</v>
      </c>
    </row>
    <row r="354" spans="1:5" ht="12.75">
      <c r="A354" s="35" t="s">
        <v>53</v>
      </c>
      <c r="E354" s="36" t="s">
        <v>49</v>
      </c>
    </row>
    <row r="355" spans="1:5" ht="25.5">
      <c r="A355" s="37" t="s">
        <v>55</v>
      </c>
      <c r="E355" s="38" t="s">
        <v>508</v>
      </c>
    </row>
    <row r="356" spans="1:5" ht="25.5">
      <c r="A356" t="s">
        <v>57</v>
      </c>
      <c r="E356" s="36" t="s">
        <v>513</v>
      </c>
    </row>
    <row r="357" spans="1:16" ht="12.75">
      <c r="A357" s="25" t="s">
        <v>47</v>
      </c>
      <c s="29" t="s">
        <v>514</v>
      </c>
      <c s="29" t="s">
        <v>515</v>
      </c>
      <c s="25" t="s">
        <v>49</v>
      </c>
      <c s="30" t="s">
        <v>516</v>
      </c>
      <c s="31" t="s">
        <v>77</v>
      </c>
      <c s="32">
        <v>8</v>
      </c>
      <c s="33">
        <v>0</v>
      </c>
      <c s="34">
        <f>ROUND(ROUND(H357,2)*ROUND(G357,3),2)</f>
      </c>
      <c s="31" t="s">
        <v>52</v>
      </c>
      <c r="O357">
        <f>(I357*21)/100</f>
      </c>
      <c t="s">
        <v>23</v>
      </c>
    </row>
    <row r="358" spans="1:5" ht="25.5">
      <c r="A358" s="35" t="s">
        <v>53</v>
      </c>
      <c r="E358" s="36" t="s">
        <v>496</v>
      </c>
    </row>
    <row r="359" spans="1:5" ht="12.75">
      <c r="A359" s="37" t="s">
        <v>55</v>
      </c>
      <c r="E359" s="38" t="s">
        <v>517</v>
      </c>
    </row>
    <row r="360" spans="1:5" ht="25.5">
      <c r="A360" t="s">
        <v>57</v>
      </c>
      <c r="E360" s="36" t="s">
        <v>509</v>
      </c>
    </row>
    <row r="361" spans="1:16" ht="25.5">
      <c r="A361" s="25" t="s">
        <v>47</v>
      </c>
      <c s="29" t="s">
        <v>518</v>
      </c>
      <c s="29" t="s">
        <v>519</v>
      </c>
      <c s="25" t="s">
        <v>49</v>
      </c>
      <c s="30" t="s">
        <v>520</v>
      </c>
      <c s="31" t="s">
        <v>77</v>
      </c>
      <c s="32">
        <v>8</v>
      </c>
      <c s="33">
        <v>0</v>
      </c>
      <c s="34">
        <f>ROUND(ROUND(H361,2)*ROUND(G361,3),2)</f>
      </c>
      <c s="31" t="s">
        <v>52</v>
      </c>
      <c r="O361">
        <f>(I361*21)/100</f>
      </c>
      <c t="s">
        <v>23</v>
      </c>
    </row>
    <row r="362" spans="1:5" ht="12.75">
      <c r="A362" s="35" t="s">
        <v>53</v>
      </c>
      <c r="E362" s="36" t="s">
        <v>49</v>
      </c>
    </row>
    <row r="363" spans="1:5" ht="12.75">
      <c r="A363" s="37" t="s">
        <v>55</v>
      </c>
      <c r="E363" s="38" t="s">
        <v>517</v>
      </c>
    </row>
    <row r="364" spans="1:5" ht="25.5">
      <c r="A364" t="s">
        <v>57</v>
      </c>
      <c r="E364" s="36" t="s">
        <v>521</v>
      </c>
    </row>
    <row r="365" spans="1:16" ht="25.5">
      <c r="A365" s="25" t="s">
        <v>47</v>
      </c>
      <c s="29" t="s">
        <v>522</v>
      </c>
      <c s="29" t="s">
        <v>523</v>
      </c>
      <c s="25" t="s">
        <v>49</v>
      </c>
      <c s="30" t="s">
        <v>524</v>
      </c>
      <c s="31" t="s">
        <v>123</v>
      </c>
      <c s="32">
        <v>12</v>
      </c>
      <c s="33">
        <v>0</v>
      </c>
      <c s="34">
        <f>ROUND(ROUND(H365,2)*ROUND(G365,3),2)</f>
      </c>
      <c s="31" t="s">
        <v>52</v>
      </c>
      <c r="O365">
        <f>(I365*21)/100</f>
      </c>
      <c t="s">
        <v>23</v>
      </c>
    </row>
    <row r="366" spans="1:5" ht="12.75">
      <c r="A366" s="35" t="s">
        <v>53</v>
      </c>
      <c r="E366" s="36" t="s">
        <v>124</v>
      </c>
    </row>
    <row r="367" spans="1:5" ht="25.5">
      <c r="A367" s="37" t="s">
        <v>55</v>
      </c>
      <c r="E367" s="38" t="s">
        <v>525</v>
      </c>
    </row>
    <row r="368" spans="1:5" ht="38.25">
      <c r="A368" t="s">
        <v>57</v>
      </c>
      <c r="E368" s="36" t="s">
        <v>526</v>
      </c>
    </row>
    <row r="369" spans="1:16" ht="25.5">
      <c r="A369" s="25" t="s">
        <v>47</v>
      </c>
      <c s="29" t="s">
        <v>527</v>
      </c>
      <c s="29" t="s">
        <v>528</v>
      </c>
      <c s="25" t="s">
        <v>49</v>
      </c>
      <c s="30" t="s">
        <v>529</v>
      </c>
      <c s="31" t="s">
        <v>123</v>
      </c>
      <c s="32">
        <v>12</v>
      </c>
      <c s="33">
        <v>0</v>
      </c>
      <c s="34">
        <f>ROUND(ROUND(H369,2)*ROUND(G369,3),2)</f>
      </c>
      <c s="31" t="s">
        <v>52</v>
      </c>
      <c r="O369">
        <f>(I369*21)/100</f>
      </c>
      <c t="s">
        <v>23</v>
      </c>
    </row>
    <row r="370" spans="1:5" ht="12.75">
      <c r="A370" s="35" t="s">
        <v>53</v>
      </c>
      <c r="E370" s="36" t="s">
        <v>124</v>
      </c>
    </row>
    <row r="371" spans="1:5" ht="25.5">
      <c r="A371" s="37" t="s">
        <v>55</v>
      </c>
      <c r="E371" s="38" t="s">
        <v>525</v>
      </c>
    </row>
    <row r="372" spans="1:5" ht="38.25">
      <c r="A372" t="s">
        <v>57</v>
      </c>
      <c r="E372" s="36" t="s">
        <v>526</v>
      </c>
    </row>
    <row r="373" spans="1:16" ht="25.5">
      <c r="A373" s="25" t="s">
        <v>47</v>
      </c>
      <c s="29" t="s">
        <v>530</v>
      </c>
      <c s="29" t="s">
        <v>531</v>
      </c>
      <c s="25" t="s">
        <v>49</v>
      </c>
      <c s="30" t="s">
        <v>532</v>
      </c>
      <c s="31" t="s">
        <v>123</v>
      </c>
      <c s="32">
        <v>2.375</v>
      </c>
      <c s="33">
        <v>0</v>
      </c>
      <c s="34">
        <f>ROUND(ROUND(H373,2)*ROUND(G373,3),2)</f>
      </c>
      <c s="31" t="s">
        <v>52</v>
      </c>
      <c r="O373">
        <f>(I373*21)/100</f>
      </c>
      <c t="s">
        <v>23</v>
      </c>
    </row>
    <row r="374" spans="1:5" ht="12.75">
      <c r="A374" s="35" t="s">
        <v>53</v>
      </c>
      <c r="E374" s="36" t="s">
        <v>335</v>
      </c>
    </row>
    <row r="375" spans="1:5" ht="25.5">
      <c r="A375" s="37" t="s">
        <v>55</v>
      </c>
      <c r="E375" s="38" t="s">
        <v>533</v>
      </c>
    </row>
    <row r="376" spans="1:5" ht="12.75">
      <c r="A376" t="s">
        <v>57</v>
      </c>
      <c r="E376" s="36" t="s">
        <v>534</v>
      </c>
    </row>
    <row r="377" spans="1:16" ht="12.75">
      <c r="A377" s="25" t="s">
        <v>47</v>
      </c>
      <c s="29" t="s">
        <v>535</v>
      </c>
      <c s="29" t="s">
        <v>536</v>
      </c>
      <c s="25" t="s">
        <v>49</v>
      </c>
      <c s="30" t="s">
        <v>537</v>
      </c>
      <c s="31" t="s">
        <v>123</v>
      </c>
      <c s="32">
        <v>2.375</v>
      </c>
      <c s="33">
        <v>0</v>
      </c>
      <c s="34">
        <f>ROUND(ROUND(H377,2)*ROUND(G377,3),2)</f>
      </c>
      <c s="31" t="s">
        <v>52</v>
      </c>
      <c r="O377">
        <f>(I377*21)/100</f>
      </c>
      <c t="s">
        <v>23</v>
      </c>
    </row>
    <row r="378" spans="1:5" ht="12.75">
      <c r="A378" s="35" t="s">
        <v>53</v>
      </c>
      <c r="E378" s="36" t="s">
        <v>335</v>
      </c>
    </row>
    <row r="379" spans="1:5" ht="25.5">
      <c r="A379" s="37" t="s">
        <v>55</v>
      </c>
      <c r="E379" s="38" t="s">
        <v>538</v>
      </c>
    </row>
    <row r="380" spans="1:5" ht="12.75">
      <c r="A380" t="s">
        <v>57</v>
      </c>
      <c r="E380" s="36" t="s">
        <v>539</v>
      </c>
    </row>
    <row r="381" spans="1:16" ht="12.75">
      <c r="A381" s="25" t="s">
        <v>47</v>
      </c>
      <c s="29" t="s">
        <v>540</v>
      </c>
      <c s="29" t="s">
        <v>541</v>
      </c>
      <c s="25" t="s">
        <v>49</v>
      </c>
      <c s="30" t="s">
        <v>542</v>
      </c>
      <c s="31" t="s">
        <v>163</v>
      </c>
      <c s="32">
        <v>14.8</v>
      </c>
      <c s="33">
        <v>0</v>
      </c>
      <c s="34">
        <f>ROUND(ROUND(H381,2)*ROUND(G381,3),2)</f>
      </c>
      <c s="31" t="s">
        <v>52</v>
      </c>
      <c r="O381">
        <f>(I381*21)/100</f>
      </c>
      <c t="s">
        <v>23</v>
      </c>
    </row>
    <row r="382" spans="1:5" ht="12.75">
      <c r="A382" s="35" t="s">
        <v>53</v>
      </c>
      <c r="E382" s="36" t="s">
        <v>49</v>
      </c>
    </row>
    <row r="383" spans="1:5" ht="89.25">
      <c r="A383" s="37" t="s">
        <v>55</v>
      </c>
      <c r="E383" s="38" t="s">
        <v>543</v>
      </c>
    </row>
    <row r="384" spans="1:5" ht="51">
      <c r="A384" t="s">
        <v>57</v>
      </c>
      <c r="E384" s="36" t="s">
        <v>544</v>
      </c>
    </row>
    <row r="385" spans="1:16" ht="12.75">
      <c r="A385" s="25" t="s">
        <v>47</v>
      </c>
      <c s="29" t="s">
        <v>545</v>
      </c>
      <c s="29" t="s">
        <v>546</v>
      </c>
      <c s="25" t="s">
        <v>49</v>
      </c>
      <c s="30" t="s">
        <v>547</v>
      </c>
      <c s="31" t="s">
        <v>163</v>
      </c>
      <c s="32">
        <v>2383.3</v>
      </c>
      <c s="33">
        <v>0</v>
      </c>
      <c s="34">
        <f>ROUND(ROUND(H385,2)*ROUND(G385,3),2)</f>
      </c>
      <c s="31" t="s">
        <v>52</v>
      </c>
      <c r="O385">
        <f>(I385*21)/100</f>
      </c>
      <c t="s">
        <v>23</v>
      </c>
    </row>
    <row r="386" spans="1:5" ht="12.75">
      <c r="A386" s="35" t="s">
        <v>53</v>
      </c>
      <c r="E386" s="36" t="s">
        <v>335</v>
      </c>
    </row>
    <row r="387" spans="1:5" ht="165.75">
      <c r="A387" s="37" t="s">
        <v>55</v>
      </c>
      <c r="E387" s="38" t="s">
        <v>548</v>
      </c>
    </row>
    <row r="388" spans="1:5" ht="51">
      <c r="A388" t="s">
        <v>57</v>
      </c>
      <c r="E388" s="36" t="s">
        <v>544</v>
      </c>
    </row>
    <row r="389" spans="1:16" ht="12.75">
      <c r="A389" s="25" t="s">
        <v>47</v>
      </c>
      <c s="29" t="s">
        <v>549</v>
      </c>
      <c s="29" t="s">
        <v>550</v>
      </c>
      <c s="25" t="s">
        <v>49</v>
      </c>
      <c s="30" t="s">
        <v>551</v>
      </c>
      <c s="31" t="s">
        <v>163</v>
      </c>
      <c s="32">
        <v>39.5</v>
      </c>
      <c s="33">
        <v>0</v>
      </c>
      <c s="34">
        <f>ROUND(ROUND(H389,2)*ROUND(G389,3),2)</f>
      </c>
      <c s="31" t="s">
        <v>52</v>
      </c>
      <c r="O389">
        <f>(I389*21)/100</f>
      </c>
      <c t="s">
        <v>23</v>
      </c>
    </row>
    <row r="390" spans="1:5" ht="12.75">
      <c r="A390" s="35" t="s">
        <v>53</v>
      </c>
      <c r="E390" s="36" t="s">
        <v>49</v>
      </c>
    </row>
    <row r="391" spans="1:5" ht="114.75">
      <c r="A391" s="37" t="s">
        <v>55</v>
      </c>
      <c r="E391" s="38" t="s">
        <v>552</v>
      </c>
    </row>
    <row r="392" spans="1:5" ht="63.75">
      <c r="A392" t="s">
        <v>57</v>
      </c>
      <c r="E392" s="36" t="s">
        <v>553</v>
      </c>
    </row>
    <row r="393" spans="1:16" ht="12.75">
      <c r="A393" s="25" t="s">
        <v>47</v>
      </c>
      <c s="29" t="s">
        <v>554</v>
      </c>
      <c s="29" t="s">
        <v>555</v>
      </c>
      <c s="25" t="s">
        <v>49</v>
      </c>
      <c s="30" t="s">
        <v>556</v>
      </c>
      <c s="31" t="s">
        <v>163</v>
      </c>
      <c s="32">
        <v>95.76</v>
      </c>
      <c s="33">
        <v>0</v>
      </c>
      <c s="34">
        <f>ROUND(ROUND(H393,2)*ROUND(G393,3),2)</f>
      </c>
      <c s="31" t="s">
        <v>52</v>
      </c>
      <c r="O393">
        <f>(I393*21)/100</f>
      </c>
      <c t="s">
        <v>23</v>
      </c>
    </row>
    <row r="394" spans="1:5" ht="12.75">
      <c r="A394" s="35" t="s">
        <v>53</v>
      </c>
      <c r="E394" s="36" t="s">
        <v>49</v>
      </c>
    </row>
    <row r="395" spans="1:5" ht="242.25">
      <c r="A395" s="37" t="s">
        <v>55</v>
      </c>
      <c r="E395" s="38" t="s">
        <v>557</v>
      </c>
    </row>
    <row r="396" spans="1:5" ht="63.75">
      <c r="A396" t="s">
        <v>57</v>
      </c>
      <c r="E396" s="36" t="s">
        <v>553</v>
      </c>
    </row>
    <row r="397" spans="1:16" ht="12.75">
      <c r="A397" s="25" t="s">
        <v>47</v>
      </c>
      <c s="29" t="s">
        <v>558</v>
      </c>
      <c s="29" t="s">
        <v>559</v>
      </c>
      <c s="25" t="s">
        <v>49</v>
      </c>
      <c s="30" t="s">
        <v>560</v>
      </c>
      <c s="31" t="s">
        <v>163</v>
      </c>
      <c s="32">
        <v>15.12</v>
      </c>
      <c s="33">
        <v>0</v>
      </c>
      <c s="34">
        <f>ROUND(ROUND(H397,2)*ROUND(G397,3),2)</f>
      </c>
      <c s="31" t="s">
        <v>52</v>
      </c>
      <c r="O397">
        <f>(I397*21)/100</f>
      </c>
      <c t="s">
        <v>23</v>
      </c>
    </row>
    <row r="398" spans="1:5" ht="12.75">
      <c r="A398" s="35" t="s">
        <v>53</v>
      </c>
      <c r="E398" s="36" t="s">
        <v>49</v>
      </c>
    </row>
    <row r="399" spans="1:5" ht="38.25">
      <c r="A399" s="37" t="s">
        <v>55</v>
      </c>
      <c r="E399" s="38" t="s">
        <v>561</v>
      </c>
    </row>
    <row r="400" spans="1:5" ht="63.75">
      <c r="A400" t="s">
        <v>57</v>
      </c>
      <c r="E400" s="36" t="s">
        <v>553</v>
      </c>
    </row>
    <row r="401" spans="1:16" ht="12.75">
      <c r="A401" s="25" t="s">
        <v>47</v>
      </c>
      <c s="29" t="s">
        <v>562</v>
      </c>
      <c s="29" t="s">
        <v>563</v>
      </c>
      <c s="25" t="s">
        <v>49</v>
      </c>
      <c s="30" t="s">
        <v>564</v>
      </c>
      <c s="31" t="s">
        <v>163</v>
      </c>
      <c s="32">
        <v>43.75</v>
      </c>
      <c s="33">
        <v>0</v>
      </c>
      <c s="34">
        <f>ROUND(ROUND(H401,2)*ROUND(G401,3),2)</f>
      </c>
      <c s="31" t="s">
        <v>52</v>
      </c>
      <c r="O401">
        <f>(I401*21)/100</f>
      </c>
      <c t="s">
        <v>23</v>
      </c>
    </row>
    <row r="402" spans="1:5" ht="12.75">
      <c r="A402" s="35" t="s">
        <v>53</v>
      </c>
      <c r="E402" s="36" t="s">
        <v>49</v>
      </c>
    </row>
    <row r="403" spans="1:5" ht="153">
      <c r="A403" s="37" t="s">
        <v>55</v>
      </c>
      <c r="E403" s="38" t="s">
        <v>565</v>
      </c>
    </row>
    <row r="404" spans="1:5" ht="63.75">
      <c r="A404" t="s">
        <v>57</v>
      </c>
      <c r="E404" s="36" t="s">
        <v>553</v>
      </c>
    </row>
    <row r="405" spans="1:16" ht="12.75">
      <c r="A405" s="25" t="s">
        <v>47</v>
      </c>
      <c s="29" t="s">
        <v>566</v>
      </c>
      <c s="29" t="s">
        <v>567</v>
      </c>
      <c s="25" t="s">
        <v>49</v>
      </c>
      <c s="30" t="s">
        <v>568</v>
      </c>
      <c s="31" t="s">
        <v>163</v>
      </c>
      <c s="32">
        <v>8.27</v>
      </c>
      <c s="33">
        <v>0</v>
      </c>
      <c s="34">
        <f>ROUND(ROUND(H405,2)*ROUND(G405,3),2)</f>
      </c>
      <c s="31" t="s">
        <v>52</v>
      </c>
      <c r="O405">
        <f>(I405*21)/100</f>
      </c>
      <c t="s">
        <v>23</v>
      </c>
    </row>
    <row r="406" spans="1:5" ht="12.75">
      <c r="A406" s="35" t="s">
        <v>53</v>
      </c>
      <c r="E406" s="36" t="s">
        <v>49</v>
      </c>
    </row>
    <row r="407" spans="1:5" ht="38.25">
      <c r="A407" s="37" t="s">
        <v>55</v>
      </c>
      <c r="E407" s="38" t="s">
        <v>569</v>
      </c>
    </row>
    <row r="408" spans="1:5" ht="63.75">
      <c r="A408" t="s">
        <v>57</v>
      </c>
      <c r="E408" s="36" t="s">
        <v>553</v>
      </c>
    </row>
    <row r="409" spans="1:16" ht="12.75">
      <c r="A409" s="25" t="s">
        <v>47</v>
      </c>
      <c s="29" t="s">
        <v>570</v>
      </c>
      <c s="29" t="s">
        <v>571</v>
      </c>
      <c s="25" t="s">
        <v>49</v>
      </c>
      <c s="30" t="s">
        <v>572</v>
      </c>
      <c s="31" t="s">
        <v>163</v>
      </c>
      <c s="32">
        <v>240</v>
      </c>
      <c s="33">
        <v>0</v>
      </c>
      <c s="34">
        <f>ROUND(ROUND(H409,2)*ROUND(G409,3),2)</f>
      </c>
      <c s="31" t="s">
        <v>52</v>
      </c>
      <c r="O409">
        <f>(I409*21)/100</f>
      </c>
      <c t="s">
        <v>23</v>
      </c>
    </row>
    <row r="410" spans="1:5" ht="12.75">
      <c r="A410" s="35" t="s">
        <v>53</v>
      </c>
      <c r="E410" s="36" t="s">
        <v>49</v>
      </c>
    </row>
    <row r="411" spans="1:5" ht="12.75">
      <c r="A411" s="37" t="s">
        <v>55</v>
      </c>
      <c r="E411" s="38" t="s">
        <v>573</v>
      </c>
    </row>
    <row r="412" spans="1:5" ht="25.5">
      <c r="A412" t="s">
        <v>57</v>
      </c>
      <c r="E412" s="36" t="s">
        <v>574</v>
      </c>
    </row>
    <row r="413" spans="1:16" ht="12.75">
      <c r="A413" s="25" t="s">
        <v>47</v>
      </c>
      <c s="29" t="s">
        <v>575</v>
      </c>
      <c s="29" t="s">
        <v>576</v>
      </c>
      <c s="25" t="s">
        <v>49</v>
      </c>
      <c s="30" t="s">
        <v>577</v>
      </c>
      <c s="31" t="s">
        <v>133</v>
      </c>
      <c s="32">
        <v>1.039</v>
      </c>
      <c s="33">
        <v>0</v>
      </c>
      <c s="34">
        <f>ROUND(ROUND(H413,2)*ROUND(G413,3),2)</f>
      </c>
      <c s="31" t="s">
        <v>52</v>
      </c>
      <c r="O413">
        <f>(I413*21)/100</f>
      </c>
      <c t="s">
        <v>23</v>
      </c>
    </row>
    <row r="414" spans="1:5" ht="12.75">
      <c r="A414" s="35" t="s">
        <v>53</v>
      </c>
      <c r="E414" s="36" t="s">
        <v>335</v>
      </c>
    </row>
    <row r="415" spans="1:5" ht="127.5">
      <c r="A415" s="37" t="s">
        <v>55</v>
      </c>
      <c r="E415" s="38" t="s">
        <v>578</v>
      </c>
    </row>
    <row r="416" spans="1:5" ht="38.25">
      <c r="A416" t="s">
        <v>57</v>
      </c>
      <c r="E416" s="36" t="s">
        <v>579</v>
      </c>
    </row>
    <row r="417" spans="1:16" ht="25.5">
      <c r="A417" s="25" t="s">
        <v>47</v>
      </c>
      <c s="29" t="s">
        <v>580</v>
      </c>
      <c s="29" t="s">
        <v>581</v>
      </c>
      <c s="25" t="s">
        <v>49</v>
      </c>
      <c s="30" t="s">
        <v>582</v>
      </c>
      <c s="31" t="s">
        <v>163</v>
      </c>
      <c s="32">
        <v>4</v>
      </c>
      <c s="33">
        <v>0</v>
      </c>
      <c s="34">
        <f>ROUND(ROUND(H417,2)*ROUND(G417,3),2)</f>
      </c>
      <c s="31" t="s">
        <v>52</v>
      </c>
      <c r="O417">
        <f>(I417*21)/100</f>
      </c>
      <c t="s">
        <v>23</v>
      </c>
    </row>
    <row r="418" spans="1:5" ht="12.75">
      <c r="A418" s="35" t="s">
        <v>53</v>
      </c>
      <c r="E418" s="36" t="s">
        <v>49</v>
      </c>
    </row>
    <row r="419" spans="1:5" ht="38.25">
      <c r="A419" s="37" t="s">
        <v>55</v>
      </c>
      <c r="E419" s="38" t="s">
        <v>583</v>
      </c>
    </row>
    <row r="420" spans="1:5" ht="76.5">
      <c r="A420" t="s">
        <v>57</v>
      </c>
      <c r="E420" s="36" t="s">
        <v>584</v>
      </c>
    </row>
    <row r="421" spans="1:16" ht="12.75">
      <c r="A421" s="25" t="s">
        <v>47</v>
      </c>
      <c s="29" t="s">
        <v>585</v>
      </c>
      <c s="29" t="s">
        <v>586</v>
      </c>
      <c s="25" t="s">
        <v>49</v>
      </c>
      <c s="30" t="s">
        <v>587</v>
      </c>
      <c s="31" t="s">
        <v>163</v>
      </c>
      <c s="32">
        <v>795</v>
      </c>
      <c s="33">
        <v>0</v>
      </c>
      <c s="34">
        <f>ROUND(ROUND(H421,2)*ROUND(G421,3),2)</f>
      </c>
      <c s="31" t="s">
        <v>52</v>
      </c>
      <c r="O421">
        <f>(I421*21)/100</f>
      </c>
      <c t="s">
        <v>23</v>
      </c>
    </row>
    <row r="422" spans="1:5" ht="12.75">
      <c r="A422" s="35" t="s">
        <v>53</v>
      </c>
      <c r="E422" s="36" t="s">
        <v>335</v>
      </c>
    </row>
    <row r="423" spans="1:5" ht="38.25">
      <c r="A423" s="37" t="s">
        <v>55</v>
      </c>
      <c r="E423" s="38" t="s">
        <v>588</v>
      </c>
    </row>
    <row r="424" spans="1:5" ht="89.25">
      <c r="A424" t="s">
        <v>57</v>
      </c>
      <c r="E424" s="36" t="s">
        <v>589</v>
      </c>
    </row>
    <row r="425" spans="1:16" ht="12.75">
      <c r="A425" s="25" t="s">
        <v>47</v>
      </c>
      <c s="29" t="s">
        <v>590</v>
      </c>
      <c s="29" t="s">
        <v>591</v>
      </c>
      <c s="25" t="s">
        <v>49</v>
      </c>
      <c s="30" t="s">
        <v>592</v>
      </c>
      <c s="31" t="s">
        <v>163</v>
      </c>
      <c s="32">
        <v>51</v>
      </c>
      <c s="33">
        <v>0</v>
      </c>
      <c s="34">
        <f>ROUND(ROUND(H425,2)*ROUND(G425,3),2)</f>
      </c>
      <c s="31" t="s">
        <v>52</v>
      </c>
      <c r="O425">
        <f>(I425*21)/100</f>
      </c>
      <c t="s">
        <v>23</v>
      </c>
    </row>
    <row r="426" spans="1:5" ht="12.75">
      <c r="A426" s="35" t="s">
        <v>53</v>
      </c>
      <c r="E426" s="36" t="s">
        <v>335</v>
      </c>
    </row>
    <row r="427" spans="1:5" ht="12.75">
      <c r="A427" s="37" t="s">
        <v>55</v>
      </c>
      <c r="E427" s="38" t="s">
        <v>593</v>
      </c>
    </row>
    <row r="428" spans="1:5" ht="89.25">
      <c r="A428" t="s">
        <v>57</v>
      </c>
      <c r="E428" s="36" t="s">
        <v>589</v>
      </c>
    </row>
    <row r="429" spans="1:16" ht="12.75">
      <c r="A429" s="25" t="s">
        <v>47</v>
      </c>
      <c s="29" t="s">
        <v>594</v>
      </c>
      <c s="29" t="s">
        <v>595</v>
      </c>
      <c s="25" t="s">
        <v>49</v>
      </c>
      <c s="30" t="s">
        <v>596</v>
      </c>
      <c s="31" t="s">
        <v>163</v>
      </c>
      <c s="32">
        <v>4.5</v>
      </c>
      <c s="33">
        <v>0</v>
      </c>
      <c s="34">
        <f>ROUND(ROUND(H429,2)*ROUND(G429,3),2)</f>
      </c>
      <c s="31" t="s">
        <v>52</v>
      </c>
      <c r="O429">
        <f>(I429*21)/100</f>
      </c>
      <c t="s">
        <v>23</v>
      </c>
    </row>
    <row r="430" spans="1:5" ht="25.5">
      <c r="A430" s="35" t="s">
        <v>53</v>
      </c>
      <c r="E430" s="36" t="s">
        <v>597</v>
      </c>
    </row>
    <row r="431" spans="1:5" ht="12.75">
      <c r="A431" s="37" t="s">
        <v>55</v>
      </c>
      <c r="E431" s="38" t="s">
        <v>598</v>
      </c>
    </row>
    <row r="432" spans="1:5" ht="76.5">
      <c r="A432" t="s">
        <v>57</v>
      </c>
      <c r="E432" s="36" t="s">
        <v>599</v>
      </c>
    </row>
    <row r="433" spans="1:16" ht="12.75">
      <c r="A433" s="25" t="s">
        <v>47</v>
      </c>
      <c s="29" t="s">
        <v>600</v>
      </c>
      <c s="29" t="s">
        <v>601</v>
      </c>
      <c s="25" t="s">
        <v>49</v>
      </c>
      <c s="30" t="s">
        <v>602</v>
      </c>
      <c s="31" t="s">
        <v>163</v>
      </c>
      <c s="32">
        <v>15</v>
      </c>
      <c s="33">
        <v>0</v>
      </c>
      <c s="34">
        <f>ROUND(ROUND(H433,2)*ROUND(G433,3),2)</f>
      </c>
      <c s="31" t="s">
        <v>52</v>
      </c>
      <c r="O433">
        <f>(I433*21)/100</f>
      </c>
      <c t="s">
        <v>23</v>
      </c>
    </row>
    <row r="434" spans="1:5" ht="12.75">
      <c r="A434" s="35" t="s">
        <v>53</v>
      </c>
      <c r="E434" s="36" t="s">
        <v>603</v>
      </c>
    </row>
    <row r="435" spans="1:5" ht="51">
      <c r="A435" s="37" t="s">
        <v>55</v>
      </c>
      <c r="E435" s="38" t="s">
        <v>604</v>
      </c>
    </row>
    <row r="436" spans="1:5" ht="76.5">
      <c r="A436" t="s">
        <v>57</v>
      </c>
      <c r="E436" s="36" t="s">
        <v>605</v>
      </c>
    </row>
    <row r="437" spans="1:16" ht="12.75">
      <c r="A437" s="25" t="s">
        <v>47</v>
      </c>
      <c s="29" t="s">
        <v>606</v>
      </c>
      <c s="29" t="s">
        <v>607</v>
      </c>
      <c s="25" t="s">
        <v>49</v>
      </c>
      <c s="30" t="s">
        <v>608</v>
      </c>
      <c s="31" t="s">
        <v>123</v>
      </c>
      <c s="32">
        <v>141</v>
      </c>
      <c s="33">
        <v>0</v>
      </c>
      <c s="34">
        <f>ROUND(ROUND(H437,2)*ROUND(G437,3),2)</f>
      </c>
      <c s="31" t="s">
        <v>52</v>
      </c>
      <c r="O437">
        <f>(I437*21)/100</f>
      </c>
      <c t="s">
        <v>23</v>
      </c>
    </row>
    <row r="438" spans="1:5" ht="12.75">
      <c r="A438" s="35" t="s">
        <v>53</v>
      </c>
      <c r="E438" s="36" t="s">
        <v>603</v>
      </c>
    </row>
    <row r="439" spans="1:5" ht="25.5">
      <c r="A439" s="37" t="s">
        <v>55</v>
      </c>
      <c r="E439" s="38" t="s">
        <v>609</v>
      </c>
    </row>
    <row r="440" spans="1:5" ht="102">
      <c r="A440" t="s">
        <v>57</v>
      </c>
      <c r="E440" s="36" t="s">
        <v>610</v>
      </c>
    </row>
    <row r="441" spans="1:16" ht="12.75">
      <c r="A441" s="25" t="s">
        <v>47</v>
      </c>
      <c s="29" t="s">
        <v>611</v>
      </c>
      <c s="29" t="s">
        <v>612</v>
      </c>
      <c s="25" t="s">
        <v>49</v>
      </c>
      <c s="30" t="s">
        <v>613</v>
      </c>
      <c s="31" t="s">
        <v>133</v>
      </c>
      <c s="32">
        <v>18</v>
      </c>
      <c s="33">
        <v>0</v>
      </c>
      <c s="34">
        <f>ROUND(ROUND(H441,2)*ROUND(G441,3),2)</f>
      </c>
      <c s="31" t="s">
        <v>52</v>
      </c>
      <c r="O441">
        <f>(I441*21)/100</f>
      </c>
      <c t="s">
        <v>23</v>
      </c>
    </row>
    <row r="442" spans="1:5" ht="25.5">
      <c r="A442" s="35" t="s">
        <v>53</v>
      </c>
      <c r="E442" s="36" t="s">
        <v>614</v>
      </c>
    </row>
    <row r="443" spans="1:5" ht="12.75">
      <c r="A443" s="37" t="s">
        <v>55</v>
      </c>
      <c r="E443" s="38" t="s">
        <v>615</v>
      </c>
    </row>
    <row r="444" spans="1:5" ht="102">
      <c r="A444" t="s">
        <v>57</v>
      </c>
      <c r="E444" s="36" t="s">
        <v>616</v>
      </c>
    </row>
    <row r="445" spans="1:16" ht="12.75">
      <c r="A445" s="25" t="s">
        <v>47</v>
      </c>
      <c s="29" t="s">
        <v>617</v>
      </c>
      <c s="29" t="s">
        <v>618</v>
      </c>
      <c s="25" t="s">
        <v>49</v>
      </c>
      <c s="30" t="s">
        <v>619</v>
      </c>
      <c s="31" t="s">
        <v>133</v>
      </c>
      <c s="32">
        <v>65.159</v>
      </c>
      <c s="33">
        <v>0</v>
      </c>
      <c s="34">
        <f>ROUND(ROUND(H445,2)*ROUND(G445,3),2)</f>
      </c>
      <c s="31" t="s">
        <v>52</v>
      </c>
      <c r="O445">
        <f>(I445*21)/100</f>
      </c>
      <c t="s">
        <v>23</v>
      </c>
    </row>
    <row r="446" spans="1:5" ht="25.5">
      <c r="A446" s="35" t="s">
        <v>53</v>
      </c>
      <c r="E446" s="36" t="s">
        <v>614</v>
      </c>
    </row>
    <row r="447" spans="1:5" ht="76.5">
      <c r="A447" s="37" t="s">
        <v>55</v>
      </c>
      <c r="E447" s="38" t="s">
        <v>620</v>
      </c>
    </row>
    <row r="448" spans="1:5" ht="102">
      <c r="A448" t="s">
        <v>57</v>
      </c>
      <c r="E448" s="36" t="s">
        <v>616</v>
      </c>
    </row>
    <row r="449" spans="1:16" ht="12.75">
      <c r="A449" s="25" t="s">
        <v>47</v>
      </c>
      <c s="29" t="s">
        <v>621</v>
      </c>
      <c s="29" t="s">
        <v>622</v>
      </c>
      <c s="25" t="s">
        <v>49</v>
      </c>
      <c s="30" t="s">
        <v>623</v>
      </c>
      <c s="31" t="s">
        <v>133</v>
      </c>
      <c s="32">
        <v>5.4</v>
      </c>
      <c s="33">
        <v>0</v>
      </c>
      <c s="34">
        <f>ROUND(ROUND(H449,2)*ROUND(G449,3),2)</f>
      </c>
      <c s="31" t="s">
        <v>52</v>
      </c>
      <c r="O449">
        <f>(I449*21)/100</f>
      </c>
      <c t="s">
        <v>23</v>
      </c>
    </row>
    <row r="450" spans="1:5" ht="25.5">
      <c r="A450" s="35" t="s">
        <v>53</v>
      </c>
      <c r="E450" s="36" t="s">
        <v>614</v>
      </c>
    </row>
    <row r="451" spans="1:5" ht="12.75">
      <c r="A451" s="37" t="s">
        <v>55</v>
      </c>
      <c r="E451" s="38" t="s">
        <v>624</v>
      </c>
    </row>
    <row r="452" spans="1:5" ht="102">
      <c r="A452" t="s">
        <v>57</v>
      </c>
      <c r="E452" s="36" t="s">
        <v>616</v>
      </c>
    </row>
    <row r="453" spans="1:16" ht="12.75">
      <c r="A453" s="25" t="s">
        <v>47</v>
      </c>
      <c s="29" t="s">
        <v>625</v>
      </c>
      <c s="29" t="s">
        <v>626</v>
      </c>
      <c s="25" t="s">
        <v>49</v>
      </c>
      <c s="30" t="s">
        <v>627</v>
      </c>
      <c s="31" t="s">
        <v>133</v>
      </c>
      <c s="32">
        <v>23.938</v>
      </c>
      <c s="33">
        <v>0</v>
      </c>
      <c s="34">
        <f>ROUND(ROUND(H453,2)*ROUND(G453,3),2)</f>
      </c>
      <c s="31" t="s">
        <v>52</v>
      </c>
      <c r="O453">
        <f>(I453*21)/100</f>
      </c>
      <c t="s">
        <v>23</v>
      </c>
    </row>
    <row r="454" spans="1:5" ht="25.5">
      <c r="A454" s="35" t="s">
        <v>53</v>
      </c>
      <c r="E454" s="36" t="s">
        <v>614</v>
      </c>
    </row>
    <row r="455" spans="1:5" ht="89.25">
      <c r="A455" s="37" t="s">
        <v>55</v>
      </c>
      <c r="E455" s="38" t="s">
        <v>628</v>
      </c>
    </row>
    <row r="456" spans="1:5" ht="102">
      <c r="A456" t="s">
        <v>57</v>
      </c>
      <c r="E456" s="36" t="s">
        <v>616</v>
      </c>
    </row>
    <row r="457" spans="1:16" ht="12.75">
      <c r="A457" s="25" t="s">
        <v>47</v>
      </c>
      <c s="29" t="s">
        <v>629</v>
      </c>
      <c s="29" t="s">
        <v>630</v>
      </c>
      <c s="25" t="s">
        <v>49</v>
      </c>
      <c s="30" t="s">
        <v>631</v>
      </c>
      <c s="31" t="s">
        <v>133</v>
      </c>
      <c s="32">
        <v>4.584</v>
      </c>
      <c s="33">
        <v>0</v>
      </c>
      <c s="34">
        <f>ROUND(ROUND(H457,2)*ROUND(G457,3),2)</f>
      </c>
      <c s="31" t="s">
        <v>52</v>
      </c>
      <c r="O457">
        <f>(I457*21)/100</f>
      </c>
      <c t="s">
        <v>23</v>
      </c>
    </row>
    <row r="458" spans="1:5" ht="25.5">
      <c r="A458" s="35" t="s">
        <v>53</v>
      </c>
      <c r="E458" s="36" t="s">
        <v>614</v>
      </c>
    </row>
    <row r="459" spans="1:5" ht="12.75">
      <c r="A459" s="37" t="s">
        <v>55</v>
      </c>
      <c r="E459" s="38" t="s">
        <v>632</v>
      </c>
    </row>
    <row r="460" spans="1:5" ht="102">
      <c r="A460" t="s">
        <v>57</v>
      </c>
      <c r="E460" s="36" t="s">
        <v>616</v>
      </c>
    </row>
    <row r="461" spans="1:16" ht="12.75">
      <c r="A461" s="25" t="s">
        <v>47</v>
      </c>
      <c s="29" t="s">
        <v>633</v>
      </c>
      <c s="29" t="s">
        <v>634</v>
      </c>
      <c s="25" t="s">
        <v>49</v>
      </c>
      <c s="30" t="s">
        <v>635</v>
      </c>
      <c s="31" t="s">
        <v>77</v>
      </c>
      <c s="32">
        <v>5</v>
      </c>
      <c s="33">
        <v>0</v>
      </c>
      <c s="34">
        <f>ROUND(ROUND(H461,2)*ROUND(G461,3),2)</f>
      </c>
      <c s="31" t="s">
        <v>52</v>
      </c>
      <c r="O461">
        <f>(I461*21)/100</f>
      </c>
      <c t="s">
        <v>23</v>
      </c>
    </row>
    <row r="462" spans="1:5" ht="12.75">
      <c r="A462" s="35" t="s">
        <v>53</v>
      </c>
      <c r="E462" s="36" t="s">
        <v>215</v>
      </c>
    </row>
    <row r="463" spans="1:5" ht="12.75">
      <c r="A463" s="37" t="s">
        <v>55</v>
      </c>
      <c r="E463" s="38" t="s">
        <v>636</v>
      </c>
    </row>
    <row r="464" spans="1:5" ht="89.25">
      <c r="A464" t="s">
        <v>57</v>
      </c>
      <c r="E464" s="36" t="s">
        <v>637</v>
      </c>
    </row>
    <row r="465" spans="1:16" ht="12.75">
      <c r="A465" s="25" t="s">
        <v>47</v>
      </c>
      <c s="29" t="s">
        <v>638</v>
      </c>
      <c s="29" t="s">
        <v>639</v>
      </c>
      <c s="25" t="s">
        <v>49</v>
      </c>
      <c s="30" t="s">
        <v>640</v>
      </c>
      <c s="31" t="s">
        <v>77</v>
      </c>
      <c s="32">
        <v>3</v>
      </c>
      <c s="33">
        <v>0</v>
      </c>
      <c s="34">
        <f>ROUND(ROUND(H465,2)*ROUND(G465,3),2)</f>
      </c>
      <c s="31" t="s">
        <v>52</v>
      </c>
      <c r="O465">
        <f>(I465*21)/100</f>
      </c>
      <c t="s">
        <v>23</v>
      </c>
    </row>
    <row r="466" spans="1:5" ht="12.75">
      <c r="A466" s="35" t="s">
        <v>53</v>
      </c>
      <c r="E466" s="36" t="s">
        <v>215</v>
      </c>
    </row>
    <row r="467" spans="1:5" ht="12.75">
      <c r="A467" s="37" t="s">
        <v>55</v>
      </c>
      <c r="E467" s="38" t="s">
        <v>641</v>
      </c>
    </row>
    <row r="468" spans="1:5" ht="89.25">
      <c r="A468" t="s">
        <v>57</v>
      </c>
      <c r="E468" s="36" t="s">
        <v>637</v>
      </c>
    </row>
    <row r="469" spans="1:16" ht="12.75">
      <c r="A469" s="25" t="s">
        <v>47</v>
      </c>
      <c s="29" t="s">
        <v>642</v>
      </c>
      <c s="29" t="s">
        <v>643</v>
      </c>
      <c s="25" t="s">
        <v>49</v>
      </c>
      <c s="30" t="s">
        <v>644</v>
      </c>
      <c s="31" t="s">
        <v>133</v>
      </c>
      <c s="32">
        <v>0.444</v>
      </c>
      <c s="33">
        <v>0</v>
      </c>
      <c s="34">
        <f>ROUND(ROUND(H469,2)*ROUND(G469,3),2)</f>
      </c>
      <c s="31" t="s">
        <v>52</v>
      </c>
      <c r="O469">
        <f>(I469*21)/100</f>
      </c>
      <c t="s">
        <v>23</v>
      </c>
    </row>
    <row r="470" spans="1:5" ht="12.75">
      <c r="A470" s="35" t="s">
        <v>53</v>
      </c>
      <c r="E470" s="36" t="s">
        <v>49</v>
      </c>
    </row>
    <row r="471" spans="1:5" ht="25.5">
      <c r="A471" s="37" t="s">
        <v>55</v>
      </c>
      <c r="E471" s="38" t="s">
        <v>645</v>
      </c>
    </row>
    <row r="472" spans="1:5" ht="76.5">
      <c r="A472" t="s">
        <v>57</v>
      </c>
      <c r="E472" s="36" t="s">
        <v>646</v>
      </c>
    </row>
    <row r="473" spans="1:16" ht="12.75">
      <c r="A473" s="25" t="s">
        <v>47</v>
      </c>
      <c s="29" t="s">
        <v>647</v>
      </c>
      <c s="29" t="s">
        <v>648</v>
      </c>
      <c s="25" t="s">
        <v>49</v>
      </c>
      <c s="30" t="s">
        <v>649</v>
      </c>
      <c s="31" t="s">
        <v>163</v>
      </c>
      <c s="32">
        <v>116</v>
      </c>
      <c s="33">
        <v>0</v>
      </c>
      <c s="34">
        <f>ROUND(ROUND(H473,2)*ROUND(G473,3),2)</f>
      </c>
      <c s="31" t="s">
        <v>52</v>
      </c>
      <c r="O473">
        <f>(I473*21)/100</f>
      </c>
      <c t="s">
        <v>23</v>
      </c>
    </row>
    <row r="474" spans="1:5" ht="25.5">
      <c r="A474" s="35" t="s">
        <v>53</v>
      </c>
      <c r="E474" s="36" t="s">
        <v>650</v>
      </c>
    </row>
    <row r="475" spans="1:5" ht="63.75">
      <c r="A475" s="37" t="s">
        <v>55</v>
      </c>
      <c r="E475" s="38" t="s">
        <v>651</v>
      </c>
    </row>
    <row r="476" spans="1:5" ht="76.5">
      <c r="A476" t="s">
        <v>57</v>
      </c>
      <c r="E476" s="36" t="s">
        <v>646</v>
      </c>
    </row>
    <row r="477" spans="1:16" ht="12.75">
      <c r="A477" s="25" t="s">
        <v>47</v>
      </c>
      <c s="29" t="s">
        <v>652</v>
      </c>
      <c s="29" t="s">
        <v>648</v>
      </c>
      <c s="25" t="s">
        <v>246</v>
      </c>
      <c s="30" t="s">
        <v>649</v>
      </c>
      <c s="31" t="s">
        <v>163</v>
      </c>
      <c s="32">
        <v>8</v>
      </c>
      <c s="33">
        <v>0</v>
      </c>
      <c s="34">
        <f>ROUND(ROUND(H477,2)*ROUND(G477,3),2)</f>
      </c>
      <c s="31" t="s">
        <v>52</v>
      </c>
      <c r="O477">
        <f>(I477*21)/100</f>
      </c>
      <c t="s">
        <v>23</v>
      </c>
    </row>
    <row r="478" spans="1:5" ht="38.25">
      <c r="A478" s="35" t="s">
        <v>53</v>
      </c>
      <c r="E478" s="36" t="s">
        <v>653</v>
      </c>
    </row>
    <row r="479" spans="1:5" ht="12.75">
      <c r="A479" s="37" t="s">
        <v>55</v>
      </c>
      <c r="E479" s="38" t="s">
        <v>654</v>
      </c>
    </row>
    <row r="480" spans="1:5" ht="76.5">
      <c r="A480" t="s">
        <v>57</v>
      </c>
      <c r="E480" s="36" t="s">
        <v>646</v>
      </c>
    </row>
    <row r="481" spans="1:16" ht="12.75">
      <c r="A481" s="25" t="s">
        <v>47</v>
      </c>
      <c s="29" t="s">
        <v>655</v>
      </c>
      <c s="29" t="s">
        <v>656</v>
      </c>
      <c s="25" t="s">
        <v>49</v>
      </c>
      <c s="30" t="s">
        <v>657</v>
      </c>
      <c s="31" t="s">
        <v>163</v>
      </c>
      <c s="32">
        <v>69</v>
      </c>
      <c s="33">
        <v>0</v>
      </c>
      <c s="34">
        <f>ROUND(ROUND(H481,2)*ROUND(G481,3),2)</f>
      </c>
      <c s="31" t="s">
        <v>52</v>
      </c>
      <c r="O481">
        <f>(I481*21)/100</f>
      </c>
      <c t="s">
        <v>23</v>
      </c>
    </row>
    <row r="482" spans="1:5" ht="25.5">
      <c r="A482" s="35" t="s">
        <v>53</v>
      </c>
      <c r="E482" s="36" t="s">
        <v>650</v>
      </c>
    </row>
    <row r="483" spans="1:5" ht="51">
      <c r="A483" s="37" t="s">
        <v>55</v>
      </c>
      <c r="E483" s="38" t="s">
        <v>658</v>
      </c>
    </row>
    <row r="484" spans="1:5" ht="76.5">
      <c r="A484" t="s">
        <v>57</v>
      </c>
      <c r="E484" s="36" t="s">
        <v>646</v>
      </c>
    </row>
    <row r="485" spans="1:16" ht="12.75">
      <c r="A485" s="25" t="s">
        <v>47</v>
      </c>
      <c s="29" t="s">
        <v>659</v>
      </c>
      <c s="29" t="s">
        <v>656</v>
      </c>
      <c s="25" t="s">
        <v>246</v>
      </c>
      <c s="30" t="s">
        <v>657</v>
      </c>
      <c s="31" t="s">
        <v>163</v>
      </c>
      <c s="32">
        <v>12</v>
      </c>
      <c s="33">
        <v>0</v>
      </c>
      <c s="34">
        <f>ROUND(ROUND(H485,2)*ROUND(G485,3),2)</f>
      </c>
      <c s="31" t="s">
        <v>52</v>
      </c>
      <c r="O485">
        <f>(I485*21)/100</f>
      </c>
      <c t="s">
        <v>23</v>
      </c>
    </row>
    <row r="486" spans="1:5" ht="38.25">
      <c r="A486" s="35" t="s">
        <v>53</v>
      </c>
      <c r="E486" s="36" t="s">
        <v>660</v>
      </c>
    </row>
    <row r="487" spans="1:5" ht="12.75">
      <c r="A487" s="37" t="s">
        <v>55</v>
      </c>
      <c r="E487" s="38" t="s">
        <v>661</v>
      </c>
    </row>
    <row r="488" spans="1:5" ht="76.5">
      <c r="A488" t="s">
        <v>57</v>
      </c>
      <c r="E488" s="36" t="s">
        <v>646</v>
      </c>
    </row>
    <row r="489" spans="1:16" ht="12.75">
      <c r="A489" s="25" t="s">
        <v>47</v>
      </c>
      <c s="29" t="s">
        <v>662</v>
      </c>
      <c s="29" t="s">
        <v>663</v>
      </c>
      <c s="25" t="s">
        <v>49</v>
      </c>
      <c s="30" t="s">
        <v>664</v>
      </c>
      <c s="31" t="s">
        <v>163</v>
      </c>
      <c s="32">
        <v>8.5</v>
      </c>
      <c s="33">
        <v>0</v>
      </c>
      <c s="34">
        <f>ROUND(ROUND(H489,2)*ROUND(G489,3),2)</f>
      </c>
      <c s="31" t="s">
        <v>52</v>
      </c>
      <c r="O489">
        <f>(I489*21)/100</f>
      </c>
      <c t="s">
        <v>23</v>
      </c>
    </row>
    <row r="490" spans="1:5" ht="25.5">
      <c r="A490" s="35" t="s">
        <v>53</v>
      </c>
      <c r="E490" s="36" t="s">
        <v>665</v>
      </c>
    </row>
    <row r="491" spans="1:5" ht="12.75">
      <c r="A491" s="37" t="s">
        <v>55</v>
      </c>
      <c r="E491" s="38" t="s">
        <v>666</v>
      </c>
    </row>
    <row r="492" spans="1:5" ht="76.5">
      <c r="A492" t="s">
        <v>57</v>
      </c>
      <c r="E492" s="36" t="s">
        <v>646</v>
      </c>
    </row>
    <row r="493" spans="1:16" ht="12.75">
      <c r="A493" s="25" t="s">
        <v>47</v>
      </c>
      <c s="29" t="s">
        <v>667</v>
      </c>
      <c s="29" t="s">
        <v>663</v>
      </c>
      <c s="25" t="s">
        <v>246</v>
      </c>
      <c s="30" t="s">
        <v>664</v>
      </c>
      <c s="31" t="s">
        <v>163</v>
      </c>
      <c s="32">
        <v>30.5</v>
      </c>
      <c s="33">
        <v>0</v>
      </c>
      <c s="34">
        <f>ROUND(ROUND(H493,2)*ROUND(G493,3),2)</f>
      </c>
      <c s="31" t="s">
        <v>52</v>
      </c>
      <c r="O493">
        <f>(I493*21)/100</f>
      </c>
      <c t="s">
        <v>23</v>
      </c>
    </row>
    <row r="494" spans="1:5" ht="38.25">
      <c r="A494" s="35" t="s">
        <v>53</v>
      </c>
      <c r="E494" s="36" t="s">
        <v>653</v>
      </c>
    </row>
    <row r="495" spans="1:5" ht="51">
      <c r="A495" s="37" t="s">
        <v>55</v>
      </c>
      <c r="E495" s="38" t="s">
        <v>668</v>
      </c>
    </row>
    <row r="496" spans="1:5" ht="76.5">
      <c r="A496" t="s">
        <v>57</v>
      </c>
      <c r="E496" s="36" t="s">
        <v>646</v>
      </c>
    </row>
    <row r="497" spans="1:16" ht="12.75">
      <c r="A497" s="25" t="s">
        <v>47</v>
      </c>
      <c s="29" t="s">
        <v>669</v>
      </c>
      <c s="29" t="s">
        <v>670</v>
      </c>
      <c s="25" t="s">
        <v>49</v>
      </c>
      <c s="30" t="s">
        <v>671</v>
      </c>
      <c s="31" t="s">
        <v>163</v>
      </c>
      <c s="32">
        <v>9</v>
      </c>
      <c s="33">
        <v>0</v>
      </c>
      <c s="34">
        <f>ROUND(ROUND(H497,2)*ROUND(G497,3),2)</f>
      </c>
      <c s="31" t="s">
        <v>52</v>
      </c>
      <c r="O497">
        <f>(I497*21)/100</f>
      </c>
      <c t="s">
        <v>23</v>
      </c>
    </row>
    <row r="498" spans="1:5" ht="25.5">
      <c r="A498" s="35" t="s">
        <v>53</v>
      </c>
      <c r="E498" s="36" t="s">
        <v>650</v>
      </c>
    </row>
    <row r="499" spans="1:5" ht="12.75">
      <c r="A499" s="37" t="s">
        <v>55</v>
      </c>
      <c r="E499" s="38" t="s">
        <v>672</v>
      </c>
    </row>
    <row r="500" spans="1:5" ht="76.5">
      <c r="A500" t="s">
        <v>57</v>
      </c>
      <c r="E500" s="36" t="s">
        <v>646</v>
      </c>
    </row>
  </sheetData>
  <sheetProtection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4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0+O8+O41+O150+O183+O208+O237+O282+O303+O356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673</v>
      </c>
      <c s="39">
        <f>0+I8+I41+I150+I183+I208+I237+I282+I303+I356</f>
      </c>
      <c s="10"/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673</v>
      </c>
      <c s="6"/>
      <c s="18" t="s">
        <v>674</v>
      </c>
      <c s="6"/>
      <c s="6"/>
      <c s="19"/>
      <c s="19"/>
      <c s="6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27</v>
      </c>
      <c s="19"/>
      <c s="27" t="s">
        <v>46</v>
      </c>
      <c s="19"/>
      <c s="19"/>
      <c s="19"/>
      <c s="28">
        <f>0+Q8</f>
      </c>
      <c s="19"/>
      <c r="O8">
        <f>0+R8</f>
      </c>
      <c r="Q8">
        <f>0+I9+I13+I17+I21+I25+I29+I33+I37</f>
      </c>
      <c>
        <f>0+O9+O13+O17+O21+O25+O29+O33+O37</f>
      </c>
    </row>
    <row r="9" spans="1:16" ht="12.75">
      <c r="A9" s="25" t="s">
        <v>47</v>
      </c>
      <c s="29" t="s">
        <v>29</v>
      </c>
      <c s="29" t="s">
        <v>92</v>
      </c>
      <c s="25" t="s">
        <v>93</v>
      </c>
      <c s="30" t="s">
        <v>94</v>
      </c>
      <c s="31" t="s">
        <v>95</v>
      </c>
      <c s="32">
        <v>31216.412</v>
      </c>
      <c s="33">
        <v>0</v>
      </c>
      <c s="34">
        <f>ROUND(ROUND(H9,2)*ROUND(G9,3),2)</f>
      </c>
      <c s="31" t="s">
        <v>52</v>
      </c>
      <c r="O9">
        <f>(I9*21)/100</f>
      </c>
      <c t="s">
        <v>23</v>
      </c>
    </row>
    <row r="10" spans="1:5" ht="25.5">
      <c r="A10" s="35" t="s">
        <v>53</v>
      </c>
      <c r="E10" s="36" t="s">
        <v>96</v>
      </c>
    </row>
    <row r="11" spans="1:5" ht="153">
      <c r="A11" s="37" t="s">
        <v>55</v>
      </c>
      <c r="E11" s="38" t="s">
        <v>675</v>
      </c>
    </row>
    <row r="12" spans="1:5" ht="25.5">
      <c r="A12" t="s">
        <v>57</v>
      </c>
      <c r="E12" s="36" t="s">
        <v>98</v>
      </c>
    </row>
    <row r="13" spans="1:16" ht="12.75">
      <c r="A13" s="25" t="s">
        <v>47</v>
      </c>
      <c s="29" t="s">
        <v>23</v>
      </c>
      <c s="29" t="s">
        <v>92</v>
      </c>
      <c s="25" t="s">
        <v>676</v>
      </c>
      <c s="30" t="s">
        <v>94</v>
      </c>
      <c s="31" t="s">
        <v>95</v>
      </c>
      <c s="32">
        <v>2988.942</v>
      </c>
      <c s="33">
        <v>0</v>
      </c>
      <c s="34">
        <f>ROUND(ROUND(H13,2)*ROUND(G13,3),2)</f>
      </c>
      <c s="31" t="s">
        <v>52</v>
      </c>
      <c r="O13">
        <f>(I13*21)/100</f>
      </c>
      <c t="s">
        <v>23</v>
      </c>
    </row>
    <row r="14" spans="1:5" ht="25.5">
      <c r="A14" s="35" t="s">
        <v>53</v>
      </c>
      <c r="E14" s="36" t="s">
        <v>100</v>
      </c>
    </row>
    <row r="15" spans="1:5" ht="51">
      <c r="A15" s="37" t="s">
        <v>55</v>
      </c>
      <c r="E15" s="38" t="s">
        <v>677</v>
      </c>
    </row>
    <row r="16" spans="1:5" ht="25.5">
      <c r="A16" t="s">
        <v>57</v>
      </c>
      <c r="E16" s="36" t="s">
        <v>98</v>
      </c>
    </row>
    <row r="17" spans="1:16" ht="12.75">
      <c r="A17" s="25" t="s">
        <v>47</v>
      </c>
      <c s="29" t="s">
        <v>22</v>
      </c>
      <c s="29" t="s">
        <v>102</v>
      </c>
      <c s="25" t="s">
        <v>49</v>
      </c>
      <c s="30" t="s">
        <v>103</v>
      </c>
      <c s="31" t="s">
        <v>95</v>
      </c>
      <c s="32">
        <v>929.96</v>
      </c>
      <c s="33">
        <v>0</v>
      </c>
      <c s="34">
        <f>ROUND(ROUND(H17,2)*ROUND(G17,3),2)</f>
      </c>
      <c s="31" t="s">
        <v>52</v>
      </c>
      <c r="O17">
        <f>(I17*21)/100</f>
      </c>
      <c t="s">
        <v>23</v>
      </c>
    </row>
    <row r="18" spans="1:5" ht="25.5">
      <c r="A18" s="35" t="s">
        <v>53</v>
      </c>
      <c r="E18" s="36" t="s">
        <v>104</v>
      </c>
    </row>
    <row r="19" spans="1:5" ht="255">
      <c r="A19" s="37" t="s">
        <v>55</v>
      </c>
      <c r="E19" s="38" t="s">
        <v>678</v>
      </c>
    </row>
    <row r="20" spans="1:5" ht="25.5">
      <c r="A20" t="s">
        <v>57</v>
      </c>
      <c r="E20" s="36" t="s">
        <v>98</v>
      </c>
    </row>
    <row r="21" spans="1:16" ht="12.75">
      <c r="A21" s="25" t="s">
        <v>47</v>
      </c>
      <c s="29" t="s">
        <v>33</v>
      </c>
      <c s="29" t="s">
        <v>679</v>
      </c>
      <c s="25" t="s">
        <v>49</v>
      </c>
      <c s="30" t="s">
        <v>680</v>
      </c>
      <c s="31" t="s">
        <v>95</v>
      </c>
      <c s="32">
        <v>1724.25</v>
      </c>
      <c s="33">
        <v>0</v>
      </c>
      <c s="34">
        <f>ROUND(ROUND(H21,2)*ROUND(G21,3),2)</f>
      </c>
      <c s="31" t="s">
        <v>52</v>
      </c>
      <c r="O21">
        <f>(I21*21)/100</f>
      </c>
      <c t="s">
        <v>23</v>
      </c>
    </row>
    <row r="22" spans="1:5" ht="25.5">
      <c r="A22" s="35" t="s">
        <v>53</v>
      </c>
      <c r="E22" s="36" t="s">
        <v>100</v>
      </c>
    </row>
    <row r="23" spans="1:5" ht="12.75">
      <c r="A23" s="37" t="s">
        <v>55</v>
      </c>
      <c r="E23" s="38" t="s">
        <v>681</v>
      </c>
    </row>
    <row r="24" spans="1:5" ht="25.5">
      <c r="A24" t="s">
        <v>57</v>
      </c>
      <c r="E24" s="36" t="s">
        <v>98</v>
      </c>
    </row>
    <row r="25" spans="1:16" ht="12.75">
      <c r="A25" s="25" t="s">
        <v>47</v>
      </c>
      <c s="29" t="s">
        <v>35</v>
      </c>
      <c s="29" t="s">
        <v>106</v>
      </c>
      <c s="25" t="s">
        <v>49</v>
      </c>
      <c s="30" t="s">
        <v>107</v>
      </c>
      <c s="31" t="s">
        <v>51</v>
      </c>
      <c s="32">
        <v>1</v>
      </c>
      <c s="33">
        <v>0</v>
      </c>
      <c s="34">
        <f>ROUND(ROUND(H25,2)*ROUND(G25,3),2)</f>
      </c>
      <c s="31" t="s">
        <v>52</v>
      </c>
      <c r="O25">
        <f>(I25*21)/100</f>
      </c>
      <c t="s">
        <v>23</v>
      </c>
    </row>
    <row r="26" spans="1:5" ht="102">
      <c r="A26" s="35" t="s">
        <v>53</v>
      </c>
      <c r="E26" s="36" t="s">
        <v>108</v>
      </c>
    </row>
    <row r="27" spans="1:5" ht="12.75">
      <c r="A27" s="37" t="s">
        <v>55</v>
      </c>
      <c r="E27" s="38" t="s">
        <v>56</v>
      </c>
    </row>
    <row r="28" spans="1:5" ht="12.75">
      <c r="A28" t="s">
        <v>57</v>
      </c>
      <c r="E28" s="36" t="s">
        <v>109</v>
      </c>
    </row>
    <row r="29" spans="1:16" ht="12.75">
      <c r="A29" s="25" t="s">
        <v>47</v>
      </c>
      <c s="29" t="s">
        <v>37</v>
      </c>
      <c s="29" t="s">
        <v>110</v>
      </c>
      <c s="25" t="s">
        <v>49</v>
      </c>
      <c s="30" t="s">
        <v>111</v>
      </c>
      <c s="31" t="s">
        <v>51</v>
      </c>
      <c s="32">
        <v>1</v>
      </c>
      <c s="33">
        <v>0</v>
      </c>
      <c s="34">
        <f>ROUND(ROUND(H29,2)*ROUND(G29,3),2)</f>
      </c>
      <c s="31" t="s">
        <v>52</v>
      </c>
      <c r="O29">
        <f>(I29*21)/100</f>
      </c>
      <c t="s">
        <v>23</v>
      </c>
    </row>
    <row r="30" spans="1:5" ht="25.5">
      <c r="A30" s="35" t="s">
        <v>53</v>
      </c>
      <c r="E30" s="36" t="s">
        <v>682</v>
      </c>
    </row>
    <row r="31" spans="1:5" ht="12.75">
      <c r="A31" s="37" t="s">
        <v>55</v>
      </c>
      <c r="E31" s="38" t="s">
        <v>56</v>
      </c>
    </row>
    <row r="32" spans="1:5" ht="12.75">
      <c r="A32" t="s">
        <v>57</v>
      </c>
      <c r="E32" s="36" t="s">
        <v>62</v>
      </c>
    </row>
    <row r="33" spans="1:16" ht="12.75">
      <c r="A33" s="25" t="s">
        <v>47</v>
      </c>
      <c s="29" t="s">
        <v>80</v>
      </c>
      <c s="29" t="s">
        <v>113</v>
      </c>
      <c s="25" t="s">
        <v>49</v>
      </c>
      <c s="30" t="s">
        <v>114</v>
      </c>
      <c s="31" t="s">
        <v>51</v>
      </c>
      <c s="32">
        <v>1</v>
      </c>
      <c s="33">
        <v>0</v>
      </c>
      <c s="34">
        <f>ROUND(ROUND(H33,2)*ROUND(G33,3),2)</f>
      </c>
      <c s="31" t="s">
        <v>52</v>
      </c>
      <c r="O33">
        <f>(I33*21)/100</f>
      </c>
      <c t="s">
        <v>23</v>
      </c>
    </row>
    <row r="34" spans="1:5" ht="25.5">
      <c r="A34" s="35" t="s">
        <v>53</v>
      </c>
      <c r="E34" s="36" t="s">
        <v>683</v>
      </c>
    </row>
    <row r="35" spans="1:5" ht="12.75">
      <c r="A35" s="37" t="s">
        <v>55</v>
      </c>
      <c r="E35" s="38" t="s">
        <v>56</v>
      </c>
    </row>
    <row r="36" spans="1:5" ht="12.75">
      <c r="A36" t="s">
        <v>57</v>
      </c>
      <c r="E36" s="36" t="s">
        <v>62</v>
      </c>
    </row>
    <row r="37" spans="1:16" ht="12.75">
      <c r="A37" s="25" t="s">
        <v>47</v>
      </c>
      <c s="29" t="s">
        <v>85</v>
      </c>
      <c s="29" t="s">
        <v>116</v>
      </c>
      <c s="25" t="s">
        <v>49</v>
      </c>
      <c s="30" t="s">
        <v>117</v>
      </c>
      <c s="31" t="s">
        <v>51</v>
      </c>
      <c s="32">
        <v>1</v>
      </c>
      <c s="33">
        <v>0</v>
      </c>
      <c s="34">
        <f>ROUND(ROUND(H37,2)*ROUND(G37,3),2)</f>
      </c>
      <c s="31" t="s">
        <v>52</v>
      </c>
      <c r="O37">
        <f>(I37*21)/100</f>
      </c>
      <c t="s">
        <v>23</v>
      </c>
    </row>
    <row r="38" spans="1:5" ht="25.5">
      <c r="A38" s="35" t="s">
        <v>53</v>
      </c>
      <c r="E38" s="36" t="s">
        <v>684</v>
      </c>
    </row>
    <row r="39" spans="1:5" ht="12.75">
      <c r="A39" s="37" t="s">
        <v>55</v>
      </c>
      <c r="E39" s="38" t="s">
        <v>56</v>
      </c>
    </row>
    <row r="40" spans="1:5" ht="63.75">
      <c r="A40" t="s">
        <v>57</v>
      </c>
      <c r="E40" s="36" t="s">
        <v>119</v>
      </c>
    </row>
    <row r="41" spans="1:18" ht="12.75" customHeight="1">
      <c r="A41" s="6" t="s">
        <v>45</v>
      </c>
      <c s="6"/>
      <c s="41" t="s">
        <v>29</v>
      </c>
      <c s="6"/>
      <c s="27" t="s">
        <v>120</v>
      </c>
      <c s="6"/>
      <c s="6"/>
      <c s="6"/>
      <c s="42">
        <f>0+Q41</f>
      </c>
      <c s="6"/>
      <c r="O41">
        <f>0+R41</f>
      </c>
      <c r="Q41">
        <f>0+I42+I46+I50+I54+I58+I62+I66+I70+I74+I78+I82+I86+I90+I94+I98+I102+I106+I110+I114+I118+I122+I126+I130+I134+I138+I142+I146</f>
      </c>
      <c>
        <f>0+O42+O46+O50+O54+O58+O62+O66+O70+O74+O78+O82+O86+O90+O94+O98+O102+O106+O110+O114+O118+O122+O126+O130+O134+O138+O142+O146</f>
      </c>
    </row>
    <row r="42" spans="1:16" ht="12.75">
      <c r="A42" s="25" t="s">
        <v>47</v>
      </c>
      <c s="29" t="s">
        <v>40</v>
      </c>
      <c s="29" t="s">
        <v>121</v>
      </c>
      <c s="25" t="s">
        <v>49</v>
      </c>
      <c s="30" t="s">
        <v>122</v>
      </c>
      <c s="31" t="s">
        <v>123</v>
      </c>
      <c s="32">
        <v>1220</v>
      </c>
      <c s="33">
        <v>0</v>
      </c>
      <c s="34">
        <f>ROUND(ROUND(H42,2)*ROUND(G42,3),2)</f>
      </c>
      <c s="31" t="s">
        <v>52</v>
      </c>
      <c r="O42">
        <f>(I42*21)/100</f>
      </c>
      <c t="s">
        <v>23</v>
      </c>
    </row>
    <row r="43" spans="1:5" ht="12.75">
      <c r="A43" s="35" t="s">
        <v>53</v>
      </c>
      <c r="E43" s="36" t="s">
        <v>49</v>
      </c>
    </row>
    <row r="44" spans="1:5" ht="38.25">
      <c r="A44" s="37" t="s">
        <v>55</v>
      </c>
      <c r="E44" s="38" t="s">
        <v>685</v>
      </c>
    </row>
    <row r="45" spans="1:5" ht="38.25">
      <c r="A45" t="s">
        <v>57</v>
      </c>
      <c r="E45" s="36" t="s">
        <v>126</v>
      </c>
    </row>
    <row r="46" spans="1:16" ht="12.75">
      <c r="A46" s="25" t="s">
        <v>47</v>
      </c>
      <c s="29" t="s">
        <v>42</v>
      </c>
      <c s="29" t="s">
        <v>127</v>
      </c>
      <c s="25" t="s">
        <v>49</v>
      </c>
      <c s="30" t="s">
        <v>128</v>
      </c>
      <c s="31" t="s">
        <v>77</v>
      </c>
      <c s="32">
        <v>190</v>
      </c>
      <c s="33">
        <v>0</v>
      </c>
      <c s="34">
        <f>ROUND(ROUND(H46,2)*ROUND(G46,3),2)</f>
      </c>
      <c s="31" t="s">
        <v>52</v>
      </c>
      <c r="O46">
        <f>(I46*21)/100</f>
      </c>
      <c t="s">
        <v>23</v>
      </c>
    </row>
    <row r="47" spans="1:5" ht="12.75">
      <c r="A47" s="35" t="s">
        <v>53</v>
      </c>
      <c r="E47" s="36" t="s">
        <v>49</v>
      </c>
    </row>
    <row r="48" spans="1:5" ht="12.75">
      <c r="A48" s="37" t="s">
        <v>55</v>
      </c>
      <c r="E48" s="38" t="s">
        <v>686</v>
      </c>
    </row>
    <row r="49" spans="1:5" ht="165.75">
      <c r="A49" t="s">
        <v>57</v>
      </c>
      <c r="E49" s="36" t="s">
        <v>130</v>
      </c>
    </row>
    <row r="50" spans="1:16" ht="12.75">
      <c r="A50" s="25" t="s">
        <v>47</v>
      </c>
      <c s="29" t="s">
        <v>44</v>
      </c>
      <c s="29" t="s">
        <v>687</v>
      </c>
      <c s="25" t="s">
        <v>49</v>
      </c>
      <c s="30" t="s">
        <v>688</v>
      </c>
      <c s="31" t="s">
        <v>77</v>
      </c>
      <c s="32">
        <v>16</v>
      </c>
      <c s="33">
        <v>0</v>
      </c>
      <c s="34">
        <f>ROUND(ROUND(H50,2)*ROUND(G50,3),2)</f>
      </c>
      <c s="31" t="s">
        <v>52</v>
      </c>
      <c r="O50">
        <f>(I50*21)/100</f>
      </c>
      <c t="s">
        <v>23</v>
      </c>
    </row>
    <row r="51" spans="1:5" ht="12.75">
      <c r="A51" s="35" t="s">
        <v>53</v>
      </c>
      <c r="E51" s="36" t="s">
        <v>49</v>
      </c>
    </row>
    <row r="52" spans="1:5" ht="12.75">
      <c r="A52" s="37" t="s">
        <v>55</v>
      </c>
      <c r="E52" s="38" t="s">
        <v>689</v>
      </c>
    </row>
    <row r="53" spans="1:5" ht="114.75">
      <c r="A53" t="s">
        <v>57</v>
      </c>
      <c r="E53" s="36" t="s">
        <v>690</v>
      </c>
    </row>
    <row r="54" spans="1:16" ht="12.75">
      <c r="A54" s="25" t="s">
        <v>47</v>
      </c>
      <c s="29" t="s">
        <v>140</v>
      </c>
      <c s="29" t="s">
        <v>131</v>
      </c>
      <c s="25" t="s">
        <v>49</v>
      </c>
      <c s="30" t="s">
        <v>132</v>
      </c>
      <c s="31" t="s">
        <v>133</v>
      </c>
      <c s="32">
        <v>169.17</v>
      </c>
      <c s="33">
        <v>0</v>
      </c>
      <c s="34">
        <f>ROUND(ROUND(H54,2)*ROUND(G54,3),2)</f>
      </c>
      <c s="31" t="s">
        <v>52</v>
      </c>
      <c r="O54">
        <f>(I54*21)/100</f>
      </c>
      <c t="s">
        <v>23</v>
      </c>
    </row>
    <row r="55" spans="1:5" ht="25.5">
      <c r="A55" s="35" t="s">
        <v>53</v>
      </c>
      <c r="E55" s="36" t="s">
        <v>134</v>
      </c>
    </row>
    <row r="56" spans="1:5" ht="76.5">
      <c r="A56" s="37" t="s">
        <v>55</v>
      </c>
      <c r="E56" s="38" t="s">
        <v>691</v>
      </c>
    </row>
    <row r="57" spans="1:5" ht="63.75">
      <c r="A57" t="s">
        <v>57</v>
      </c>
      <c r="E57" s="36" t="s">
        <v>136</v>
      </c>
    </row>
    <row r="58" spans="1:16" ht="12.75">
      <c r="A58" s="25" t="s">
        <v>47</v>
      </c>
      <c s="29" t="s">
        <v>144</v>
      </c>
      <c s="29" t="s">
        <v>137</v>
      </c>
      <c s="25" t="s">
        <v>49</v>
      </c>
      <c s="30" t="s">
        <v>138</v>
      </c>
      <c s="31" t="s">
        <v>133</v>
      </c>
      <c s="32">
        <v>1.58</v>
      </c>
      <c s="33">
        <v>0</v>
      </c>
      <c s="34">
        <f>ROUND(ROUND(H58,2)*ROUND(G58,3),2)</f>
      </c>
      <c s="31" t="s">
        <v>52</v>
      </c>
      <c r="O58">
        <f>(I58*21)/100</f>
      </c>
      <c t="s">
        <v>23</v>
      </c>
    </row>
    <row r="59" spans="1:5" ht="25.5">
      <c r="A59" s="35" t="s">
        <v>53</v>
      </c>
      <c r="E59" s="36" t="s">
        <v>134</v>
      </c>
    </row>
    <row r="60" spans="1:5" ht="12.75">
      <c r="A60" s="37" t="s">
        <v>55</v>
      </c>
      <c r="E60" s="38" t="s">
        <v>692</v>
      </c>
    </row>
    <row r="61" spans="1:5" ht="63.75">
      <c r="A61" t="s">
        <v>57</v>
      </c>
      <c r="E61" s="36" t="s">
        <v>136</v>
      </c>
    </row>
    <row r="62" spans="1:16" ht="12.75">
      <c r="A62" s="25" t="s">
        <v>47</v>
      </c>
      <c s="29" t="s">
        <v>150</v>
      </c>
      <c s="29" t="s">
        <v>141</v>
      </c>
      <c s="25" t="s">
        <v>49</v>
      </c>
      <c s="30" t="s">
        <v>142</v>
      </c>
      <c s="31" t="s">
        <v>133</v>
      </c>
      <c s="32">
        <v>0.608</v>
      </c>
      <c s="33">
        <v>0</v>
      </c>
      <c s="34">
        <f>ROUND(ROUND(H62,2)*ROUND(G62,3),2)</f>
      </c>
      <c s="31" t="s">
        <v>52</v>
      </c>
      <c r="O62">
        <f>(I62*21)/100</f>
      </c>
      <c t="s">
        <v>23</v>
      </c>
    </row>
    <row r="63" spans="1:5" ht="25.5">
      <c r="A63" s="35" t="s">
        <v>53</v>
      </c>
      <c r="E63" s="36" t="s">
        <v>134</v>
      </c>
    </row>
    <row r="64" spans="1:5" ht="12.75">
      <c r="A64" s="37" t="s">
        <v>55</v>
      </c>
      <c r="E64" s="38" t="s">
        <v>693</v>
      </c>
    </row>
    <row r="65" spans="1:5" ht="63.75">
      <c r="A65" t="s">
        <v>57</v>
      </c>
      <c r="E65" s="36" t="s">
        <v>136</v>
      </c>
    </row>
    <row r="66" spans="1:16" ht="12.75">
      <c r="A66" s="25" t="s">
        <v>47</v>
      </c>
      <c s="29" t="s">
        <v>155</v>
      </c>
      <c s="29" t="s">
        <v>145</v>
      </c>
      <c s="25" t="s">
        <v>49</v>
      </c>
      <c s="30" t="s">
        <v>146</v>
      </c>
      <c s="31" t="s">
        <v>123</v>
      </c>
      <c s="32">
        <v>940.8</v>
      </c>
      <c s="33">
        <v>0</v>
      </c>
      <c s="34">
        <f>ROUND(ROUND(H66,2)*ROUND(G66,3),2)</f>
      </c>
      <c s="31" t="s">
        <v>52</v>
      </c>
      <c r="O66">
        <f>(I66*21)/100</f>
      </c>
      <c t="s">
        <v>23</v>
      </c>
    </row>
    <row r="67" spans="1:5" ht="25.5">
      <c r="A67" s="35" t="s">
        <v>53</v>
      </c>
      <c r="E67" s="36" t="s">
        <v>694</v>
      </c>
    </row>
    <row r="68" spans="1:5" ht="38.25">
      <c r="A68" s="37" t="s">
        <v>55</v>
      </c>
      <c r="E68" s="38" t="s">
        <v>695</v>
      </c>
    </row>
    <row r="69" spans="1:5" ht="63.75">
      <c r="A69" t="s">
        <v>57</v>
      </c>
      <c r="E69" s="36" t="s">
        <v>149</v>
      </c>
    </row>
    <row r="70" spans="1:16" ht="25.5">
      <c r="A70" s="25" t="s">
        <v>47</v>
      </c>
      <c s="29" t="s">
        <v>160</v>
      </c>
      <c s="29" t="s">
        <v>151</v>
      </c>
      <c s="25" t="s">
        <v>49</v>
      </c>
      <c s="30" t="s">
        <v>152</v>
      </c>
      <c s="31" t="s">
        <v>133</v>
      </c>
      <c s="32">
        <v>1513.7</v>
      </c>
      <c s="33">
        <v>0</v>
      </c>
      <c s="34">
        <f>ROUND(ROUND(H70,2)*ROUND(G70,3),2)</f>
      </c>
      <c s="31" t="s">
        <v>52</v>
      </c>
      <c r="O70">
        <f>(I70*21)/100</f>
      </c>
      <c t="s">
        <v>23</v>
      </c>
    </row>
    <row r="71" spans="1:5" ht="38.25">
      <c r="A71" s="35" t="s">
        <v>53</v>
      </c>
      <c r="E71" s="36" t="s">
        <v>153</v>
      </c>
    </row>
    <row r="72" spans="1:5" ht="12.75">
      <c r="A72" s="37" t="s">
        <v>55</v>
      </c>
      <c r="E72" s="38" t="s">
        <v>696</v>
      </c>
    </row>
    <row r="73" spans="1:5" ht="63.75">
      <c r="A73" t="s">
        <v>57</v>
      </c>
      <c r="E73" s="36" t="s">
        <v>136</v>
      </c>
    </row>
    <row r="74" spans="1:16" ht="12.75">
      <c r="A74" s="25" t="s">
        <v>47</v>
      </c>
      <c s="29" t="s">
        <v>165</v>
      </c>
      <c s="29" t="s">
        <v>156</v>
      </c>
      <c s="25" t="s">
        <v>49</v>
      </c>
      <c s="30" t="s">
        <v>157</v>
      </c>
      <c s="31" t="s">
        <v>133</v>
      </c>
      <c s="32">
        <v>1973.19</v>
      </c>
      <c s="33">
        <v>0</v>
      </c>
      <c s="34">
        <f>ROUND(ROUND(H74,2)*ROUND(G74,3),2)</f>
      </c>
      <c s="31" t="s">
        <v>52</v>
      </c>
      <c r="O74">
        <f>(I74*21)/100</f>
      </c>
      <c t="s">
        <v>23</v>
      </c>
    </row>
    <row r="75" spans="1:5" ht="38.25">
      <c r="A75" s="35" t="s">
        <v>53</v>
      </c>
      <c r="E75" s="36" t="s">
        <v>697</v>
      </c>
    </row>
    <row r="76" spans="1:5" ht="63.75">
      <c r="A76" s="37" t="s">
        <v>55</v>
      </c>
      <c r="E76" s="38" t="s">
        <v>698</v>
      </c>
    </row>
    <row r="77" spans="1:5" ht="63.75">
      <c r="A77" t="s">
        <v>57</v>
      </c>
      <c r="E77" s="36" t="s">
        <v>136</v>
      </c>
    </row>
    <row r="78" spans="1:16" ht="12.75">
      <c r="A78" s="25" t="s">
        <v>47</v>
      </c>
      <c s="29" t="s">
        <v>170</v>
      </c>
      <c s="29" t="s">
        <v>161</v>
      </c>
      <c s="25" t="s">
        <v>49</v>
      </c>
      <c s="30" t="s">
        <v>162</v>
      </c>
      <c s="31" t="s">
        <v>163</v>
      </c>
      <c s="32">
        <v>35</v>
      </c>
      <c s="33">
        <v>0</v>
      </c>
      <c s="34">
        <f>ROUND(ROUND(H78,2)*ROUND(G78,3),2)</f>
      </c>
      <c s="31" t="s">
        <v>52</v>
      </c>
      <c r="O78">
        <f>(I78*21)/100</f>
      </c>
      <c t="s">
        <v>23</v>
      </c>
    </row>
    <row r="79" spans="1:5" ht="25.5">
      <c r="A79" s="35" t="s">
        <v>53</v>
      </c>
      <c r="E79" s="36" t="s">
        <v>699</v>
      </c>
    </row>
    <row r="80" spans="1:5" ht="12.75">
      <c r="A80" s="37" t="s">
        <v>55</v>
      </c>
      <c r="E80" s="38" t="s">
        <v>700</v>
      </c>
    </row>
    <row r="81" spans="1:5" ht="63.75">
      <c r="A81" t="s">
        <v>57</v>
      </c>
      <c r="E81" s="36" t="s">
        <v>136</v>
      </c>
    </row>
    <row r="82" spans="1:16" ht="12.75">
      <c r="A82" s="25" t="s">
        <v>47</v>
      </c>
      <c s="29" t="s">
        <v>176</v>
      </c>
      <c s="29" t="s">
        <v>166</v>
      </c>
      <c s="25" t="s">
        <v>49</v>
      </c>
      <c s="30" t="s">
        <v>167</v>
      </c>
      <c s="31" t="s">
        <v>133</v>
      </c>
      <c s="32">
        <v>286.6</v>
      </c>
      <c s="33">
        <v>0</v>
      </c>
      <c s="34">
        <f>ROUND(ROUND(H82,2)*ROUND(G82,3),2)</f>
      </c>
      <c s="31" t="s">
        <v>52</v>
      </c>
      <c r="O82">
        <f>(I82*21)/100</f>
      </c>
      <c t="s">
        <v>23</v>
      </c>
    </row>
    <row r="83" spans="1:5" ht="38.25">
      <c r="A83" s="35" t="s">
        <v>53</v>
      </c>
      <c r="E83" s="36" t="s">
        <v>168</v>
      </c>
    </row>
    <row r="84" spans="1:5" ht="12.75">
      <c r="A84" s="37" t="s">
        <v>55</v>
      </c>
      <c r="E84" s="38" t="s">
        <v>701</v>
      </c>
    </row>
    <row r="85" spans="1:5" ht="63.75">
      <c r="A85" t="s">
        <v>57</v>
      </c>
      <c r="E85" s="36" t="s">
        <v>136</v>
      </c>
    </row>
    <row r="86" spans="1:16" ht="12.75">
      <c r="A86" s="25" t="s">
        <v>47</v>
      </c>
      <c s="29" t="s">
        <v>182</v>
      </c>
      <c s="29" t="s">
        <v>171</v>
      </c>
      <c s="25" t="s">
        <v>49</v>
      </c>
      <c s="30" t="s">
        <v>172</v>
      </c>
      <c s="31" t="s">
        <v>163</v>
      </c>
      <c s="32">
        <v>3978.95</v>
      </c>
      <c s="33">
        <v>0</v>
      </c>
      <c s="34">
        <f>ROUND(ROUND(H86,2)*ROUND(G86,3),2)</f>
      </c>
      <c s="31" t="s">
        <v>52</v>
      </c>
      <c r="O86">
        <f>(I86*21)/100</f>
      </c>
      <c t="s">
        <v>23</v>
      </c>
    </row>
    <row r="87" spans="1:5" ht="12.75">
      <c r="A87" s="35" t="s">
        <v>53</v>
      </c>
      <c r="E87" s="36" t="s">
        <v>335</v>
      </c>
    </row>
    <row r="88" spans="1:5" ht="153">
      <c r="A88" s="37" t="s">
        <v>55</v>
      </c>
      <c r="E88" s="38" t="s">
        <v>702</v>
      </c>
    </row>
    <row r="89" spans="1:5" ht="25.5">
      <c r="A89" t="s">
        <v>57</v>
      </c>
      <c r="E89" s="36" t="s">
        <v>175</v>
      </c>
    </row>
    <row r="90" spans="1:16" ht="12.75">
      <c r="A90" s="25" t="s">
        <v>47</v>
      </c>
      <c s="29" t="s">
        <v>187</v>
      </c>
      <c s="29" t="s">
        <v>177</v>
      </c>
      <c s="25" t="s">
        <v>49</v>
      </c>
      <c s="30" t="s">
        <v>178</v>
      </c>
      <c s="31" t="s">
        <v>133</v>
      </c>
      <c s="32">
        <v>12018.17</v>
      </c>
      <c s="33">
        <v>0</v>
      </c>
      <c s="34">
        <f>ROUND(ROUND(H90,2)*ROUND(G90,3),2)</f>
      </c>
      <c s="31" t="s">
        <v>52</v>
      </c>
      <c r="O90">
        <f>(I90*21)/100</f>
      </c>
      <c t="s">
        <v>23</v>
      </c>
    </row>
    <row r="91" spans="1:5" ht="25.5">
      <c r="A91" s="35" t="s">
        <v>53</v>
      </c>
      <c r="E91" s="36" t="s">
        <v>703</v>
      </c>
    </row>
    <row r="92" spans="1:5" ht="127.5">
      <c r="A92" s="37" t="s">
        <v>55</v>
      </c>
      <c r="E92" s="38" t="s">
        <v>704</v>
      </c>
    </row>
    <row r="93" spans="1:5" ht="369.75">
      <c r="A93" t="s">
        <v>57</v>
      </c>
      <c r="E93" s="36" t="s">
        <v>181</v>
      </c>
    </row>
    <row r="94" spans="1:16" ht="12.75">
      <c r="A94" s="25" t="s">
        <v>47</v>
      </c>
      <c s="29" t="s">
        <v>192</v>
      </c>
      <c s="29" t="s">
        <v>183</v>
      </c>
      <c s="25" t="s">
        <v>49</v>
      </c>
      <c s="30" t="s">
        <v>184</v>
      </c>
      <c s="31" t="s">
        <v>133</v>
      </c>
      <c s="32">
        <v>460.95</v>
      </c>
      <c s="33">
        <v>0</v>
      </c>
      <c s="34">
        <f>ROUND(ROUND(H94,2)*ROUND(G94,3),2)</f>
      </c>
      <c s="31" t="s">
        <v>52</v>
      </c>
      <c r="O94">
        <f>(I94*21)/100</f>
      </c>
      <c t="s">
        <v>23</v>
      </c>
    </row>
    <row r="95" spans="1:5" ht="25.5">
      <c r="A95" s="35" t="s">
        <v>53</v>
      </c>
      <c r="E95" s="36" t="s">
        <v>147</v>
      </c>
    </row>
    <row r="96" spans="1:5" ht="63.75">
      <c r="A96" s="37" t="s">
        <v>55</v>
      </c>
      <c r="E96" s="38" t="s">
        <v>705</v>
      </c>
    </row>
    <row r="97" spans="1:5" ht="63.75">
      <c r="A97" t="s">
        <v>57</v>
      </c>
      <c r="E97" s="36" t="s">
        <v>186</v>
      </c>
    </row>
    <row r="98" spans="1:16" ht="12.75">
      <c r="A98" s="25" t="s">
        <v>47</v>
      </c>
      <c s="29" t="s">
        <v>197</v>
      </c>
      <c s="29" t="s">
        <v>188</v>
      </c>
      <c s="25" t="s">
        <v>49</v>
      </c>
      <c s="30" t="s">
        <v>189</v>
      </c>
      <c s="31" t="s">
        <v>163</v>
      </c>
      <c s="32">
        <v>1568</v>
      </c>
      <c s="33">
        <v>0</v>
      </c>
      <c s="34">
        <f>ROUND(ROUND(H98,2)*ROUND(G98,3),2)</f>
      </c>
      <c s="31" t="s">
        <v>52</v>
      </c>
      <c r="O98">
        <f>(I98*21)/100</f>
      </c>
      <c t="s">
        <v>23</v>
      </c>
    </row>
    <row r="99" spans="1:5" ht="25.5">
      <c r="A99" s="35" t="s">
        <v>53</v>
      </c>
      <c r="E99" s="36" t="s">
        <v>147</v>
      </c>
    </row>
    <row r="100" spans="1:5" ht="51">
      <c r="A100" s="37" t="s">
        <v>55</v>
      </c>
      <c r="E100" s="38" t="s">
        <v>706</v>
      </c>
    </row>
    <row r="101" spans="1:5" ht="63.75">
      <c r="A101" t="s">
        <v>57</v>
      </c>
      <c r="E101" s="36" t="s">
        <v>191</v>
      </c>
    </row>
    <row r="102" spans="1:16" ht="12.75">
      <c r="A102" s="25" t="s">
        <v>47</v>
      </c>
      <c s="29" t="s">
        <v>203</v>
      </c>
      <c s="29" t="s">
        <v>707</v>
      </c>
      <c s="25" t="s">
        <v>49</v>
      </c>
      <c s="30" t="s">
        <v>708</v>
      </c>
      <c s="31" t="s">
        <v>163</v>
      </c>
      <c s="32">
        <v>150</v>
      </c>
      <c s="33">
        <v>0</v>
      </c>
      <c s="34">
        <f>ROUND(ROUND(H102,2)*ROUND(G102,3),2)</f>
      </c>
      <c s="31" t="s">
        <v>52</v>
      </c>
      <c r="O102">
        <f>(I102*21)/100</f>
      </c>
      <c t="s">
        <v>23</v>
      </c>
    </row>
    <row r="103" spans="1:5" ht="12.75">
      <c r="A103" s="35" t="s">
        <v>53</v>
      </c>
      <c r="E103" s="36" t="s">
        <v>215</v>
      </c>
    </row>
    <row r="104" spans="1:5" ht="12.75">
      <c r="A104" s="37" t="s">
        <v>55</v>
      </c>
      <c r="E104" s="38" t="s">
        <v>709</v>
      </c>
    </row>
    <row r="105" spans="1:5" ht="63.75">
      <c r="A105" t="s">
        <v>57</v>
      </c>
      <c r="E105" s="36" t="s">
        <v>186</v>
      </c>
    </row>
    <row r="106" spans="1:16" ht="12.75">
      <c r="A106" s="25" t="s">
        <v>47</v>
      </c>
      <c s="29" t="s">
        <v>208</v>
      </c>
      <c s="29" t="s">
        <v>198</v>
      </c>
      <c s="25" t="s">
        <v>49</v>
      </c>
      <c s="30" t="s">
        <v>199</v>
      </c>
      <c s="31" t="s">
        <v>133</v>
      </c>
      <c s="32">
        <v>235.974</v>
      </c>
      <c s="33">
        <v>0</v>
      </c>
      <c s="34">
        <f>ROUND(ROUND(H106,2)*ROUND(G106,3),2)</f>
      </c>
      <c s="31" t="s">
        <v>52</v>
      </c>
      <c r="O106">
        <f>(I106*21)/100</f>
      </c>
      <c t="s">
        <v>23</v>
      </c>
    </row>
    <row r="107" spans="1:5" ht="12.75">
      <c r="A107" s="35" t="s">
        <v>53</v>
      </c>
      <c r="E107" s="36" t="s">
        <v>215</v>
      </c>
    </row>
    <row r="108" spans="1:5" ht="127.5">
      <c r="A108" s="37" t="s">
        <v>55</v>
      </c>
      <c r="E108" s="38" t="s">
        <v>710</v>
      </c>
    </row>
    <row r="109" spans="1:5" ht="318.75">
      <c r="A109" t="s">
        <v>57</v>
      </c>
      <c r="E109" s="36" t="s">
        <v>202</v>
      </c>
    </row>
    <row r="110" spans="1:16" ht="12.75">
      <c r="A110" s="25" t="s">
        <v>47</v>
      </c>
      <c s="29" t="s">
        <v>212</v>
      </c>
      <c s="29" t="s">
        <v>204</v>
      </c>
      <c s="25" t="s">
        <v>49</v>
      </c>
      <c s="30" t="s">
        <v>205</v>
      </c>
      <c s="31" t="s">
        <v>133</v>
      </c>
      <c s="32">
        <v>56.865</v>
      </c>
      <c s="33">
        <v>0</v>
      </c>
      <c s="34">
        <f>ROUND(ROUND(H110,2)*ROUND(G110,3),2)</f>
      </c>
      <c s="31" t="s">
        <v>52</v>
      </c>
      <c r="O110">
        <f>(I110*21)/100</f>
      </c>
      <c t="s">
        <v>23</v>
      </c>
    </row>
    <row r="111" spans="1:5" ht="25.5">
      <c r="A111" s="35" t="s">
        <v>53</v>
      </c>
      <c r="E111" s="36" t="s">
        <v>147</v>
      </c>
    </row>
    <row r="112" spans="1:5" ht="63.75">
      <c r="A112" s="37" t="s">
        <v>55</v>
      </c>
      <c r="E112" s="38" t="s">
        <v>711</v>
      </c>
    </row>
    <row r="113" spans="1:5" ht="318.75">
      <c r="A113" t="s">
        <v>57</v>
      </c>
      <c r="E113" s="36" t="s">
        <v>207</v>
      </c>
    </row>
    <row r="114" spans="1:16" ht="12.75">
      <c r="A114" s="25" t="s">
        <v>47</v>
      </c>
      <c s="29" t="s">
        <v>218</v>
      </c>
      <c s="29" t="s">
        <v>209</v>
      </c>
      <c s="25" t="s">
        <v>49</v>
      </c>
      <c s="30" t="s">
        <v>210</v>
      </c>
      <c s="31" t="s">
        <v>133</v>
      </c>
      <c s="32">
        <v>1157.697</v>
      </c>
      <c s="33">
        <v>0</v>
      </c>
      <c s="34">
        <f>ROUND(ROUND(H114,2)*ROUND(G114,3),2)</f>
      </c>
      <c s="31" t="s">
        <v>52</v>
      </c>
      <c r="O114">
        <f>(I114*21)/100</f>
      </c>
      <c t="s">
        <v>23</v>
      </c>
    </row>
    <row r="115" spans="1:5" ht="12.75">
      <c r="A115" s="35" t="s">
        <v>53</v>
      </c>
      <c r="E115" s="36" t="s">
        <v>215</v>
      </c>
    </row>
    <row r="116" spans="1:5" ht="409.5">
      <c r="A116" s="37" t="s">
        <v>55</v>
      </c>
      <c r="E116" s="38" t="s">
        <v>712</v>
      </c>
    </row>
    <row r="117" spans="1:5" ht="318.75">
      <c r="A117" t="s">
        <v>57</v>
      </c>
      <c r="E117" s="36" t="s">
        <v>202</v>
      </c>
    </row>
    <row r="118" spans="1:16" ht="12.75">
      <c r="A118" s="25" t="s">
        <v>47</v>
      </c>
      <c s="29" t="s">
        <v>222</v>
      </c>
      <c s="29" t="s">
        <v>213</v>
      </c>
      <c s="25" t="s">
        <v>49</v>
      </c>
      <c s="30" t="s">
        <v>214</v>
      </c>
      <c s="31" t="s">
        <v>133</v>
      </c>
      <c s="32">
        <v>145.32</v>
      </c>
      <c s="33">
        <v>0</v>
      </c>
      <c s="34">
        <f>ROUND(ROUND(H118,2)*ROUND(G118,3),2)</f>
      </c>
      <c s="31" t="s">
        <v>52</v>
      </c>
      <c r="O118">
        <f>(I118*21)/100</f>
      </c>
      <c t="s">
        <v>23</v>
      </c>
    </row>
    <row r="119" spans="1:5" ht="12.75">
      <c r="A119" s="35" t="s">
        <v>53</v>
      </c>
      <c r="E119" s="36" t="s">
        <v>49</v>
      </c>
    </row>
    <row r="120" spans="1:5" ht="25.5">
      <c r="A120" s="37" t="s">
        <v>55</v>
      </c>
      <c r="E120" s="38" t="s">
        <v>713</v>
      </c>
    </row>
    <row r="121" spans="1:5" ht="318.75">
      <c r="A121" t="s">
        <v>57</v>
      </c>
      <c r="E121" s="36" t="s">
        <v>207</v>
      </c>
    </row>
    <row r="122" spans="1:16" ht="12.75">
      <c r="A122" s="25" t="s">
        <v>47</v>
      </c>
      <c s="29" t="s">
        <v>227</v>
      </c>
      <c s="29" t="s">
        <v>219</v>
      </c>
      <c s="25" t="s">
        <v>49</v>
      </c>
      <c s="30" t="s">
        <v>220</v>
      </c>
      <c s="31" t="s">
        <v>133</v>
      </c>
      <c s="32">
        <v>220.884</v>
      </c>
      <c s="33">
        <v>0</v>
      </c>
      <c s="34">
        <f>ROUND(ROUND(H122,2)*ROUND(G122,3),2)</f>
      </c>
      <c s="31" t="s">
        <v>52</v>
      </c>
      <c r="O122">
        <f>(I122*21)/100</f>
      </c>
      <c t="s">
        <v>23</v>
      </c>
    </row>
    <row r="123" spans="1:5" ht="12.75">
      <c r="A123" s="35" t="s">
        <v>53</v>
      </c>
      <c r="E123" s="36" t="s">
        <v>49</v>
      </c>
    </row>
    <row r="124" spans="1:5" ht="140.25">
      <c r="A124" s="37" t="s">
        <v>55</v>
      </c>
      <c r="E124" s="38" t="s">
        <v>714</v>
      </c>
    </row>
    <row r="125" spans="1:5" ht="318.75">
      <c r="A125" t="s">
        <v>57</v>
      </c>
      <c r="E125" s="36" t="s">
        <v>202</v>
      </c>
    </row>
    <row r="126" spans="1:16" ht="12.75">
      <c r="A126" s="25" t="s">
        <v>47</v>
      </c>
      <c s="29" t="s">
        <v>233</v>
      </c>
      <c s="29" t="s">
        <v>223</v>
      </c>
      <c s="25" t="s">
        <v>49</v>
      </c>
      <c s="30" t="s">
        <v>224</v>
      </c>
      <c s="31" t="s">
        <v>133</v>
      </c>
      <c s="32">
        <v>13663.723</v>
      </c>
      <c s="33">
        <v>0</v>
      </c>
      <c s="34">
        <f>ROUND(ROUND(H126,2)*ROUND(G126,3),2)</f>
      </c>
      <c s="31" t="s">
        <v>52</v>
      </c>
      <c r="O126">
        <f>(I126*21)/100</f>
      </c>
      <c t="s">
        <v>23</v>
      </c>
    </row>
    <row r="127" spans="1:5" ht="12.75">
      <c r="A127" s="35" t="s">
        <v>53</v>
      </c>
      <c r="E127" s="36" t="s">
        <v>49</v>
      </c>
    </row>
    <row r="128" spans="1:5" ht="114.75">
      <c r="A128" s="37" t="s">
        <v>55</v>
      </c>
      <c r="E128" s="38" t="s">
        <v>715</v>
      </c>
    </row>
    <row r="129" spans="1:5" ht="191.25">
      <c r="A129" t="s">
        <v>57</v>
      </c>
      <c r="E129" s="36" t="s">
        <v>226</v>
      </c>
    </row>
    <row r="130" spans="1:16" ht="12.75">
      <c r="A130" s="25" t="s">
        <v>47</v>
      </c>
      <c s="29" t="s">
        <v>238</v>
      </c>
      <c s="29" t="s">
        <v>228</v>
      </c>
      <c s="25" t="s">
        <v>49</v>
      </c>
      <c s="30" t="s">
        <v>229</v>
      </c>
      <c s="31" t="s">
        <v>133</v>
      </c>
      <c s="32">
        <v>655.138</v>
      </c>
      <c s="33">
        <v>0</v>
      </c>
      <c s="34">
        <f>ROUND(ROUND(H130,2)*ROUND(G130,3),2)</f>
      </c>
      <c s="31" t="s">
        <v>52</v>
      </c>
      <c r="O130">
        <f>(I130*21)/100</f>
      </c>
      <c t="s">
        <v>23</v>
      </c>
    </row>
    <row r="131" spans="1:5" ht="12.75">
      <c r="A131" s="35" t="s">
        <v>53</v>
      </c>
      <c r="E131" s="36" t="s">
        <v>49</v>
      </c>
    </row>
    <row r="132" spans="1:5" ht="242.25">
      <c r="A132" s="37" t="s">
        <v>55</v>
      </c>
      <c r="E132" s="38" t="s">
        <v>716</v>
      </c>
    </row>
    <row r="133" spans="1:5" ht="229.5">
      <c r="A133" t="s">
        <v>57</v>
      </c>
      <c r="E133" s="36" t="s">
        <v>232</v>
      </c>
    </row>
    <row r="134" spans="1:16" ht="12.75">
      <c r="A134" s="25" t="s">
        <v>47</v>
      </c>
      <c s="29" t="s">
        <v>244</v>
      </c>
      <c s="29" t="s">
        <v>234</v>
      </c>
      <c s="25" t="s">
        <v>49</v>
      </c>
      <c s="30" t="s">
        <v>235</v>
      </c>
      <c s="31" t="s">
        <v>133</v>
      </c>
      <c s="32">
        <v>773.363</v>
      </c>
      <c s="33">
        <v>0</v>
      </c>
      <c s="34">
        <f>ROUND(ROUND(H134,2)*ROUND(G134,3),2)</f>
      </c>
      <c s="31" t="s">
        <v>52</v>
      </c>
      <c r="O134">
        <f>(I134*21)/100</f>
      </c>
      <c t="s">
        <v>23</v>
      </c>
    </row>
    <row r="135" spans="1:5" ht="12.75">
      <c r="A135" s="35" t="s">
        <v>53</v>
      </c>
      <c r="E135" s="36" t="s">
        <v>49</v>
      </c>
    </row>
    <row r="136" spans="1:5" ht="409.5">
      <c r="A136" s="37" t="s">
        <v>55</v>
      </c>
      <c r="E136" s="38" t="s">
        <v>717</v>
      </c>
    </row>
    <row r="137" spans="1:5" ht="293.25">
      <c r="A137" t="s">
        <v>57</v>
      </c>
      <c r="E137" s="36" t="s">
        <v>237</v>
      </c>
    </row>
    <row r="138" spans="1:16" ht="12.75">
      <c r="A138" s="25" t="s">
        <v>47</v>
      </c>
      <c s="29" t="s">
        <v>251</v>
      </c>
      <c s="29" t="s">
        <v>239</v>
      </c>
      <c s="25" t="s">
        <v>49</v>
      </c>
      <c s="30" t="s">
        <v>240</v>
      </c>
      <c s="31" t="s">
        <v>123</v>
      </c>
      <c s="32">
        <v>21571.2</v>
      </c>
      <c s="33">
        <v>0</v>
      </c>
      <c s="34">
        <f>ROUND(ROUND(H138,2)*ROUND(G138,3),2)</f>
      </c>
      <c s="31" t="s">
        <v>52</v>
      </c>
      <c r="O138">
        <f>(I138*21)/100</f>
      </c>
      <c t="s">
        <v>23</v>
      </c>
    </row>
    <row r="139" spans="1:5" ht="12.75">
      <c r="A139" s="35" t="s">
        <v>53</v>
      </c>
      <c r="E139" s="36" t="s">
        <v>718</v>
      </c>
    </row>
    <row r="140" spans="1:5" ht="102">
      <c r="A140" s="37" t="s">
        <v>55</v>
      </c>
      <c r="E140" s="38" t="s">
        <v>719</v>
      </c>
    </row>
    <row r="141" spans="1:5" ht="25.5">
      <c r="A141" t="s">
        <v>57</v>
      </c>
      <c r="E141" s="36" t="s">
        <v>243</v>
      </c>
    </row>
    <row r="142" spans="1:16" ht="12.75">
      <c r="A142" s="25" t="s">
        <v>47</v>
      </c>
      <c s="29" t="s">
        <v>257</v>
      </c>
      <c s="29" t="s">
        <v>245</v>
      </c>
      <c s="25" t="s">
        <v>246</v>
      </c>
      <c s="30" t="s">
        <v>247</v>
      </c>
      <c s="31" t="s">
        <v>123</v>
      </c>
      <c s="32">
        <v>3041</v>
      </c>
      <c s="33">
        <v>0</v>
      </c>
      <c s="34">
        <f>ROUND(ROUND(H142,2)*ROUND(G142,3),2)</f>
      </c>
      <c s="31" t="s">
        <v>52</v>
      </c>
      <c r="O142">
        <f>(I142*21)/100</f>
      </c>
      <c t="s">
        <v>23</v>
      </c>
    </row>
    <row r="143" spans="1:5" ht="25.5">
      <c r="A143" s="35" t="s">
        <v>53</v>
      </c>
      <c r="E143" s="36" t="s">
        <v>248</v>
      </c>
    </row>
    <row r="144" spans="1:5" ht="38.25">
      <c r="A144" s="37" t="s">
        <v>55</v>
      </c>
      <c r="E144" s="38" t="s">
        <v>720</v>
      </c>
    </row>
    <row r="145" spans="1:5" ht="38.25">
      <c r="A145" t="s">
        <v>57</v>
      </c>
      <c r="E145" s="36" t="s">
        <v>250</v>
      </c>
    </row>
    <row r="146" spans="1:16" ht="12.75">
      <c r="A146" s="25" t="s">
        <v>47</v>
      </c>
      <c s="29" t="s">
        <v>262</v>
      </c>
      <c s="29" t="s">
        <v>252</v>
      </c>
      <c s="25" t="s">
        <v>49</v>
      </c>
      <c s="30" t="s">
        <v>253</v>
      </c>
      <c s="31" t="s">
        <v>123</v>
      </c>
      <c s="32">
        <v>3041</v>
      </c>
      <c s="33">
        <v>0</v>
      </c>
      <c s="34">
        <f>ROUND(ROUND(H146,2)*ROUND(G146,3),2)</f>
      </c>
      <c s="31" t="s">
        <v>52</v>
      </c>
      <c r="O146">
        <f>(I146*21)/100</f>
      </c>
      <c t="s">
        <v>23</v>
      </c>
    </row>
    <row r="147" spans="1:5" ht="12.75">
      <c r="A147" s="35" t="s">
        <v>53</v>
      </c>
      <c r="E147" s="36" t="s">
        <v>124</v>
      </c>
    </row>
    <row r="148" spans="1:5" ht="38.25">
      <c r="A148" s="37" t="s">
        <v>55</v>
      </c>
      <c r="E148" s="38" t="s">
        <v>720</v>
      </c>
    </row>
    <row r="149" spans="1:5" ht="25.5">
      <c r="A149" t="s">
        <v>57</v>
      </c>
      <c r="E149" s="36" t="s">
        <v>255</v>
      </c>
    </row>
    <row r="150" spans="1:18" ht="12.75" customHeight="1">
      <c r="A150" s="6" t="s">
        <v>45</v>
      </c>
      <c s="6"/>
      <c s="41" t="s">
        <v>23</v>
      </c>
      <c s="6"/>
      <c s="27" t="s">
        <v>256</v>
      </c>
      <c s="6"/>
      <c s="6"/>
      <c s="6"/>
      <c s="42">
        <f>0+Q150</f>
      </c>
      <c s="6"/>
      <c r="O150">
        <f>0+R150</f>
      </c>
      <c r="Q150">
        <f>0+I151+I155+I159+I163+I167+I171+I175+I179</f>
      </c>
      <c>
        <f>0+O151+O155+O159+O163+O167+O171+O175+O179</f>
      </c>
    </row>
    <row r="151" spans="1:16" ht="12.75">
      <c r="A151" s="25" t="s">
        <v>47</v>
      </c>
      <c s="29" t="s">
        <v>268</v>
      </c>
      <c s="29" t="s">
        <v>258</v>
      </c>
      <c s="25" t="s">
        <v>49</v>
      </c>
      <c s="30" t="s">
        <v>259</v>
      </c>
      <c s="31" t="s">
        <v>123</v>
      </c>
      <c s="32">
        <v>10164</v>
      </c>
      <c s="33">
        <v>0</v>
      </c>
      <c s="34">
        <f>ROUND(ROUND(H151,2)*ROUND(G151,3),2)</f>
      </c>
      <c s="31" t="s">
        <v>52</v>
      </c>
      <c r="O151">
        <f>(I151*21)/100</f>
      </c>
      <c t="s">
        <v>23</v>
      </c>
    </row>
    <row r="152" spans="1:5" ht="12.75">
      <c r="A152" s="35" t="s">
        <v>53</v>
      </c>
      <c r="E152" s="36" t="s">
        <v>49</v>
      </c>
    </row>
    <row r="153" spans="1:5" ht="38.25">
      <c r="A153" s="37" t="s">
        <v>55</v>
      </c>
      <c r="E153" s="38" t="s">
        <v>721</v>
      </c>
    </row>
    <row r="154" spans="1:5" ht="25.5">
      <c r="A154" t="s">
        <v>57</v>
      </c>
      <c r="E154" s="36" t="s">
        <v>261</v>
      </c>
    </row>
    <row r="155" spans="1:16" ht="12.75">
      <c r="A155" s="25" t="s">
        <v>47</v>
      </c>
      <c s="29" t="s">
        <v>273</v>
      </c>
      <c s="29" t="s">
        <v>263</v>
      </c>
      <c s="25" t="s">
        <v>49</v>
      </c>
      <c s="30" t="s">
        <v>264</v>
      </c>
      <c s="31" t="s">
        <v>163</v>
      </c>
      <c s="32">
        <v>5082</v>
      </c>
      <c s="33">
        <v>0</v>
      </c>
      <c s="34">
        <f>ROUND(ROUND(H155,2)*ROUND(G155,3),2)</f>
      </c>
      <c s="31" t="s">
        <v>52</v>
      </c>
      <c r="O155">
        <f>(I155*21)/100</f>
      </c>
      <c t="s">
        <v>23</v>
      </c>
    </row>
    <row r="156" spans="1:5" ht="12.75">
      <c r="A156" s="35" t="s">
        <v>53</v>
      </c>
      <c r="E156" s="36" t="s">
        <v>215</v>
      </c>
    </row>
    <row r="157" spans="1:5" ht="25.5">
      <c r="A157" s="37" t="s">
        <v>55</v>
      </c>
      <c r="E157" s="38" t="s">
        <v>722</v>
      </c>
    </row>
    <row r="158" spans="1:5" ht="165.75">
      <c r="A158" t="s">
        <v>57</v>
      </c>
      <c r="E158" s="36" t="s">
        <v>267</v>
      </c>
    </row>
    <row r="159" spans="1:16" ht="12.75">
      <c r="A159" s="25" t="s">
        <v>47</v>
      </c>
      <c s="29" t="s">
        <v>278</v>
      </c>
      <c s="29" t="s">
        <v>269</v>
      </c>
      <c s="25" t="s">
        <v>49</v>
      </c>
      <c s="30" t="s">
        <v>270</v>
      </c>
      <c s="31" t="s">
        <v>123</v>
      </c>
      <c s="32">
        <v>21471.2</v>
      </c>
      <c s="33">
        <v>0</v>
      </c>
      <c s="34">
        <f>ROUND(ROUND(H159,2)*ROUND(G159,3),2)</f>
      </c>
      <c s="31" t="s">
        <v>52</v>
      </c>
      <c r="O159">
        <f>(I159*21)/100</f>
      </c>
      <c t="s">
        <v>23</v>
      </c>
    </row>
    <row r="160" spans="1:5" ht="51">
      <c r="A160" s="35" t="s">
        <v>53</v>
      </c>
      <c r="E160" s="36" t="s">
        <v>271</v>
      </c>
    </row>
    <row r="161" spans="1:5" ht="102">
      <c r="A161" s="37" t="s">
        <v>55</v>
      </c>
      <c r="E161" s="38" t="s">
        <v>723</v>
      </c>
    </row>
    <row r="162" spans="1:5" ht="51">
      <c r="A162" t="s">
        <v>57</v>
      </c>
      <c r="E162" s="36" t="s">
        <v>272</v>
      </c>
    </row>
    <row r="163" spans="1:16" ht="12.75">
      <c r="A163" s="25" t="s">
        <v>47</v>
      </c>
      <c s="29" t="s">
        <v>282</v>
      </c>
      <c s="29" t="s">
        <v>274</v>
      </c>
      <c s="25" t="s">
        <v>49</v>
      </c>
      <c s="30" t="s">
        <v>275</v>
      </c>
      <c s="31" t="s">
        <v>133</v>
      </c>
      <c s="32">
        <v>3.51</v>
      </c>
      <c s="33">
        <v>0</v>
      </c>
      <c s="34">
        <f>ROUND(ROUND(H163,2)*ROUND(G163,3),2)</f>
      </c>
      <c s="31" t="s">
        <v>52</v>
      </c>
      <c r="O163">
        <f>(I163*21)/100</f>
      </c>
      <c t="s">
        <v>23</v>
      </c>
    </row>
    <row r="164" spans="1:5" ht="12.75">
      <c r="A164" s="35" t="s">
        <v>53</v>
      </c>
      <c r="E164" s="36" t="s">
        <v>49</v>
      </c>
    </row>
    <row r="165" spans="1:5" ht="12.75">
      <c r="A165" s="37" t="s">
        <v>55</v>
      </c>
      <c r="E165" s="38" t="s">
        <v>724</v>
      </c>
    </row>
    <row r="166" spans="1:5" ht="369.75">
      <c r="A166" t="s">
        <v>57</v>
      </c>
      <c r="E166" s="36" t="s">
        <v>277</v>
      </c>
    </row>
    <row r="167" spans="1:16" ht="12.75">
      <c r="A167" s="25" t="s">
        <v>47</v>
      </c>
      <c s="29" t="s">
        <v>286</v>
      </c>
      <c s="29" t="s">
        <v>279</v>
      </c>
      <c s="25" t="s">
        <v>49</v>
      </c>
      <c s="30" t="s">
        <v>280</v>
      </c>
      <c s="31" t="s">
        <v>133</v>
      </c>
      <c s="32">
        <v>72.064</v>
      </c>
      <c s="33">
        <v>0</v>
      </c>
      <c s="34">
        <f>ROUND(ROUND(H167,2)*ROUND(G167,3),2)</f>
      </c>
      <c s="31" t="s">
        <v>52</v>
      </c>
      <c r="O167">
        <f>(I167*21)/100</f>
      </c>
      <c t="s">
        <v>23</v>
      </c>
    </row>
    <row r="168" spans="1:5" ht="12.75">
      <c r="A168" s="35" t="s">
        <v>53</v>
      </c>
      <c r="E168" s="36" t="s">
        <v>49</v>
      </c>
    </row>
    <row r="169" spans="1:5" ht="409.5">
      <c r="A169" s="37" t="s">
        <v>55</v>
      </c>
      <c r="E169" s="38" t="s">
        <v>725</v>
      </c>
    </row>
    <row r="170" spans="1:5" ht="369.75">
      <c r="A170" t="s">
        <v>57</v>
      </c>
      <c r="E170" s="36" t="s">
        <v>277</v>
      </c>
    </row>
    <row r="171" spans="1:16" ht="12.75">
      <c r="A171" s="25" t="s">
        <v>47</v>
      </c>
      <c s="29" t="s">
        <v>292</v>
      </c>
      <c s="29" t="s">
        <v>283</v>
      </c>
      <c s="25" t="s">
        <v>49</v>
      </c>
      <c s="30" t="s">
        <v>284</v>
      </c>
      <c s="31" t="s">
        <v>133</v>
      </c>
      <c s="32">
        <v>20.95</v>
      </c>
      <c s="33">
        <v>0</v>
      </c>
      <c s="34">
        <f>ROUND(ROUND(H171,2)*ROUND(G171,3),2)</f>
      </c>
      <c s="31" t="s">
        <v>52</v>
      </c>
      <c r="O171">
        <f>(I171*21)/100</f>
      </c>
      <c t="s">
        <v>23</v>
      </c>
    </row>
    <row r="172" spans="1:5" ht="12.75">
      <c r="A172" s="35" t="s">
        <v>53</v>
      </c>
      <c r="E172" s="36" t="s">
        <v>49</v>
      </c>
    </row>
    <row r="173" spans="1:5" ht="114.75">
      <c r="A173" s="37" t="s">
        <v>55</v>
      </c>
      <c r="E173" s="38" t="s">
        <v>726</v>
      </c>
    </row>
    <row r="174" spans="1:5" ht="369.75">
      <c r="A174" t="s">
        <v>57</v>
      </c>
      <c r="E174" s="36" t="s">
        <v>277</v>
      </c>
    </row>
    <row r="175" spans="1:16" ht="12.75">
      <c r="A175" s="25" t="s">
        <v>47</v>
      </c>
      <c s="29" t="s">
        <v>297</v>
      </c>
      <c s="29" t="s">
        <v>287</v>
      </c>
      <c s="25" t="s">
        <v>49</v>
      </c>
      <c s="30" t="s">
        <v>288</v>
      </c>
      <c s="31" t="s">
        <v>95</v>
      </c>
      <c s="32">
        <v>3.828</v>
      </c>
      <c s="33">
        <v>0</v>
      </c>
      <c s="34">
        <f>ROUND(ROUND(H175,2)*ROUND(G175,3),2)</f>
      </c>
      <c s="31" t="s">
        <v>52</v>
      </c>
      <c r="O175">
        <f>(I175*21)/100</f>
      </c>
      <c t="s">
        <v>23</v>
      </c>
    </row>
    <row r="176" spans="1:5" ht="12.75">
      <c r="A176" s="35" t="s">
        <v>53</v>
      </c>
      <c r="E176" s="36" t="s">
        <v>49</v>
      </c>
    </row>
    <row r="177" spans="1:5" ht="76.5">
      <c r="A177" s="37" t="s">
        <v>55</v>
      </c>
      <c r="E177" s="38" t="s">
        <v>727</v>
      </c>
    </row>
    <row r="178" spans="1:5" ht="267.75">
      <c r="A178" t="s">
        <v>57</v>
      </c>
      <c r="E178" s="36" t="s">
        <v>290</v>
      </c>
    </row>
    <row r="179" spans="1:16" ht="12.75">
      <c r="A179" s="25" t="s">
        <v>47</v>
      </c>
      <c s="29" t="s">
        <v>302</v>
      </c>
      <c s="29" t="s">
        <v>728</v>
      </c>
      <c s="25" t="s">
        <v>49</v>
      </c>
      <c s="30" t="s">
        <v>729</v>
      </c>
      <c s="31" t="s">
        <v>123</v>
      </c>
      <c s="32">
        <v>240.7</v>
      </c>
      <c s="33">
        <v>0</v>
      </c>
      <c s="34">
        <f>ROUND(ROUND(H179,2)*ROUND(G179,3),2)</f>
      </c>
      <c s="31" t="s">
        <v>52</v>
      </c>
      <c r="O179">
        <f>(I179*21)/100</f>
      </c>
      <c t="s">
        <v>23</v>
      </c>
    </row>
    <row r="180" spans="1:5" ht="63.75">
      <c r="A180" s="35" t="s">
        <v>53</v>
      </c>
      <c r="E180" s="36" t="s">
        <v>730</v>
      </c>
    </row>
    <row r="181" spans="1:5" ht="12.75">
      <c r="A181" s="37" t="s">
        <v>55</v>
      </c>
      <c r="E181" s="38" t="s">
        <v>731</v>
      </c>
    </row>
    <row r="182" spans="1:5" ht="102">
      <c r="A182" t="s">
        <v>57</v>
      </c>
      <c r="E182" s="36" t="s">
        <v>732</v>
      </c>
    </row>
    <row r="183" spans="1:18" ht="12.75" customHeight="1">
      <c r="A183" s="6" t="s">
        <v>45</v>
      </c>
      <c s="6"/>
      <c s="41" t="s">
        <v>22</v>
      </c>
      <c s="6"/>
      <c s="27" t="s">
        <v>291</v>
      </c>
      <c s="6"/>
      <c s="6"/>
      <c s="6"/>
      <c s="42">
        <f>0+Q183</f>
      </c>
      <c s="6"/>
      <c r="O183">
        <f>0+R183</f>
      </c>
      <c r="Q183">
        <f>0+I184+I188+I192+I196+I200+I204</f>
      </c>
      <c>
        <f>0+O184+O188+O192+O196+O200+O204</f>
      </c>
    </row>
    <row r="184" spans="1:16" ht="12.75">
      <c r="A184" s="25" t="s">
        <v>47</v>
      </c>
      <c s="29" t="s">
        <v>307</v>
      </c>
      <c s="29" t="s">
        <v>293</v>
      </c>
      <c s="25" t="s">
        <v>49</v>
      </c>
      <c s="30" t="s">
        <v>294</v>
      </c>
      <c s="31" t="s">
        <v>133</v>
      </c>
      <c s="32">
        <v>4.22</v>
      </c>
      <c s="33">
        <v>0</v>
      </c>
      <c s="34">
        <f>ROUND(ROUND(H184,2)*ROUND(G184,3),2)</f>
      </c>
      <c s="31" t="s">
        <v>52</v>
      </c>
      <c r="O184">
        <f>(I184*21)/100</f>
      </c>
      <c t="s">
        <v>23</v>
      </c>
    </row>
    <row r="185" spans="1:5" ht="12.75">
      <c r="A185" s="35" t="s">
        <v>53</v>
      </c>
      <c r="E185" s="36" t="s">
        <v>49</v>
      </c>
    </row>
    <row r="186" spans="1:5" ht="114.75">
      <c r="A186" s="37" t="s">
        <v>55</v>
      </c>
      <c r="E186" s="38" t="s">
        <v>733</v>
      </c>
    </row>
    <row r="187" spans="1:5" ht="382.5">
      <c r="A187" t="s">
        <v>57</v>
      </c>
      <c r="E187" s="36" t="s">
        <v>296</v>
      </c>
    </row>
    <row r="188" spans="1:16" ht="12.75">
      <c r="A188" s="25" t="s">
        <v>47</v>
      </c>
      <c s="29" t="s">
        <v>312</v>
      </c>
      <c s="29" t="s">
        <v>298</v>
      </c>
      <c s="25" t="s">
        <v>49</v>
      </c>
      <c s="30" t="s">
        <v>299</v>
      </c>
      <c s="31" t="s">
        <v>95</v>
      </c>
      <c s="32">
        <v>0.483</v>
      </c>
      <c s="33">
        <v>0</v>
      </c>
      <c s="34">
        <f>ROUND(ROUND(H188,2)*ROUND(G188,3),2)</f>
      </c>
      <c s="31" t="s">
        <v>52</v>
      </c>
      <c r="O188">
        <f>(I188*21)/100</f>
      </c>
      <c t="s">
        <v>23</v>
      </c>
    </row>
    <row r="189" spans="1:5" ht="12.75">
      <c r="A189" s="35" t="s">
        <v>53</v>
      </c>
      <c r="E189" s="36" t="s">
        <v>49</v>
      </c>
    </row>
    <row r="190" spans="1:5" ht="25.5">
      <c r="A190" s="37" t="s">
        <v>55</v>
      </c>
      <c r="E190" s="38" t="s">
        <v>734</v>
      </c>
    </row>
    <row r="191" spans="1:5" ht="242.25">
      <c r="A191" t="s">
        <v>57</v>
      </c>
      <c r="E191" s="36" t="s">
        <v>301</v>
      </c>
    </row>
    <row r="192" spans="1:16" ht="12.75">
      <c r="A192" s="25" t="s">
        <v>47</v>
      </c>
      <c s="29" t="s">
        <v>317</v>
      </c>
      <c s="29" t="s">
        <v>303</v>
      </c>
      <c s="25" t="s">
        <v>49</v>
      </c>
      <c s="30" t="s">
        <v>304</v>
      </c>
      <c s="31" t="s">
        <v>133</v>
      </c>
      <c s="32">
        <v>2.246</v>
      </c>
      <c s="33">
        <v>0</v>
      </c>
      <c s="34">
        <f>ROUND(ROUND(H192,2)*ROUND(G192,3),2)</f>
      </c>
      <c s="31" t="s">
        <v>52</v>
      </c>
      <c r="O192">
        <f>(I192*21)/100</f>
      </c>
      <c t="s">
        <v>23</v>
      </c>
    </row>
    <row r="193" spans="1:5" ht="12.75">
      <c r="A193" s="35" t="s">
        <v>53</v>
      </c>
      <c r="E193" s="36" t="s">
        <v>49</v>
      </c>
    </row>
    <row r="194" spans="1:5" ht="25.5">
      <c r="A194" s="37" t="s">
        <v>55</v>
      </c>
      <c r="E194" s="38" t="s">
        <v>735</v>
      </c>
    </row>
    <row r="195" spans="1:5" ht="229.5">
      <c r="A195" t="s">
        <v>57</v>
      </c>
      <c r="E195" s="36" t="s">
        <v>306</v>
      </c>
    </row>
    <row r="196" spans="1:16" ht="25.5">
      <c r="A196" s="25" t="s">
        <v>47</v>
      </c>
      <c s="29" t="s">
        <v>322</v>
      </c>
      <c s="29" t="s">
        <v>736</v>
      </c>
      <c s="25" t="s">
        <v>49</v>
      </c>
      <c s="30" t="s">
        <v>737</v>
      </c>
      <c s="31" t="s">
        <v>133</v>
      </c>
      <c s="32">
        <v>17.5</v>
      </c>
      <c s="33">
        <v>0</v>
      </c>
      <c s="34">
        <f>ROUND(ROUND(H196,2)*ROUND(G196,3),2)</f>
      </c>
      <c s="31" t="s">
        <v>52</v>
      </c>
      <c r="O196">
        <f>(I196*21)/100</f>
      </c>
      <c t="s">
        <v>23</v>
      </c>
    </row>
    <row r="197" spans="1:5" ht="12.75">
      <c r="A197" s="35" t="s">
        <v>53</v>
      </c>
      <c r="E197" s="36" t="s">
        <v>49</v>
      </c>
    </row>
    <row r="198" spans="1:5" ht="89.25">
      <c r="A198" s="37" t="s">
        <v>55</v>
      </c>
      <c r="E198" s="38" t="s">
        <v>738</v>
      </c>
    </row>
    <row r="199" spans="1:5" ht="25.5">
      <c r="A199" t="s">
        <v>57</v>
      </c>
      <c r="E199" s="36" t="s">
        <v>739</v>
      </c>
    </row>
    <row r="200" spans="1:16" ht="12.75">
      <c r="A200" s="25" t="s">
        <v>47</v>
      </c>
      <c s="29" t="s">
        <v>326</v>
      </c>
      <c s="29" t="s">
        <v>313</v>
      </c>
      <c s="25" t="s">
        <v>49</v>
      </c>
      <c s="30" t="s">
        <v>314</v>
      </c>
      <c s="31" t="s">
        <v>133</v>
      </c>
      <c s="32">
        <v>17.578</v>
      </c>
      <c s="33">
        <v>0</v>
      </c>
      <c s="34">
        <f>ROUND(ROUND(H200,2)*ROUND(G200,3),2)</f>
      </c>
      <c s="31" t="s">
        <v>52</v>
      </c>
      <c r="O200">
        <f>(I200*21)/100</f>
      </c>
      <c t="s">
        <v>23</v>
      </c>
    </row>
    <row r="201" spans="1:5" ht="12.75">
      <c r="A201" s="35" t="s">
        <v>53</v>
      </c>
      <c r="E201" s="36" t="s">
        <v>49</v>
      </c>
    </row>
    <row r="202" spans="1:5" ht="114.75">
      <c r="A202" s="37" t="s">
        <v>55</v>
      </c>
      <c r="E202" s="38" t="s">
        <v>740</v>
      </c>
    </row>
    <row r="203" spans="1:5" ht="369.75">
      <c r="A203" t="s">
        <v>57</v>
      </c>
      <c r="E203" s="36" t="s">
        <v>316</v>
      </c>
    </row>
    <row r="204" spans="1:16" ht="12.75">
      <c r="A204" s="25" t="s">
        <v>47</v>
      </c>
      <c s="29" t="s">
        <v>332</v>
      </c>
      <c s="29" t="s">
        <v>318</v>
      </c>
      <c s="25" t="s">
        <v>49</v>
      </c>
      <c s="30" t="s">
        <v>319</v>
      </c>
      <c s="31" t="s">
        <v>95</v>
      </c>
      <c s="32">
        <v>2.112</v>
      </c>
      <c s="33">
        <v>0</v>
      </c>
      <c s="34">
        <f>ROUND(ROUND(H204,2)*ROUND(G204,3),2)</f>
      </c>
      <c s="31" t="s">
        <v>52</v>
      </c>
      <c r="O204">
        <f>(I204*21)/100</f>
      </c>
      <c t="s">
        <v>23</v>
      </c>
    </row>
    <row r="205" spans="1:5" ht="12.75">
      <c r="A205" s="35" t="s">
        <v>53</v>
      </c>
      <c r="E205" s="36" t="s">
        <v>49</v>
      </c>
    </row>
    <row r="206" spans="1:5" ht="25.5">
      <c r="A206" s="37" t="s">
        <v>55</v>
      </c>
      <c r="E206" s="38" t="s">
        <v>741</v>
      </c>
    </row>
    <row r="207" spans="1:5" ht="267.75">
      <c r="A207" t="s">
        <v>57</v>
      </c>
      <c r="E207" s="36" t="s">
        <v>290</v>
      </c>
    </row>
    <row r="208" spans="1:18" ht="12.75" customHeight="1">
      <c r="A208" s="6" t="s">
        <v>45</v>
      </c>
      <c s="6"/>
      <c s="41" t="s">
        <v>33</v>
      </c>
      <c s="6"/>
      <c s="27" t="s">
        <v>321</v>
      </c>
      <c s="6"/>
      <c s="6"/>
      <c s="6"/>
      <c s="42">
        <f>0+Q208</f>
      </c>
      <c s="6"/>
      <c r="O208">
        <f>0+R208</f>
      </c>
      <c r="Q208">
        <f>0+I209+I213+I217+I221+I225+I229+I233</f>
      </c>
      <c>
        <f>0+O209+O213+O217+O221+O225+O229+O233</f>
      </c>
    </row>
    <row r="209" spans="1:16" ht="12.75">
      <c r="A209" s="25" t="s">
        <v>47</v>
      </c>
      <c s="29" t="s">
        <v>338</v>
      </c>
      <c s="29" t="s">
        <v>323</v>
      </c>
      <c s="25" t="s">
        <v>49</v>
      </c>
      <c s="30" t="s">
        <v>324</v>
      </c>
      <c s="31" t="s">
        <v>133</v>
      </c>
      <c s="32">
        <v>124.492</v>
      </c>
      <c s="33">
        <v>0</v>
      </c>
      <c s="34">
        <f>ROUND(ROUND(H209,2)*ROUND(G209,3),2)</f>
      </c>
      <c s="31" t="s">
        <v>52</v>
      </c>
      <c r="O209">
        <f>(I209*21)/100</f>
      </c>
      <c t="s">
        <v>23</v>
      </c>
    </row>
    <row r="210" spans="1:5" ht="12.75">
      <c r="A210" s="35" t="s">
        <v>53</v>
      </c>
      <c r="E210" s="36" t="s">
        <v>49</v>
      </c>
    </row>
    <row r="211" spans="1:5" ht="229.5">
      <c r="A211" s="37" t="s">
        <v>55</v>
      </c>
      <c r="E211" s="38" t="s">
        <v>742</v>
      </c>
    </row>
    <row r="212" spans="1:5" ht="369.75">
      <c r="A212" t="s">
        <v>57</v>
      </c>
      <c r="E212" s="36" t="s">
        <v>316</v>
      </c>
    </row>
    <row r="213" spans="1:16" ht="12.75">
      <c r="A213" s="25" t="s">
        <v>47</v>
      </c>
      <c s="29" t="s">
        <v>343</v>
      </c>
      <c s="29" t="s">
        <v>327</v>
      </c>
      <c s="25" t="s">
        <v>49</v>
      </c>
      <c s="30" t="s">
        <v>328</v>
      </c>
      <c s="31" t="s">
        <v>133</v>
      </c>
      <c s="32">
        <v>6509.324</v>
      </c>
      <c s="33">
        <v>0</v>
      </c>
      <c s="34">
        <f>ROUND(ROUND(H213,2)*ROUND(G213,3),2)</f>
      </c>
      <c s="31" t="s">
        <v>52</v>
      </c>
      <c r="O213">
        <f>(I213*21)/100</f>
      </c>
      <c t="s">
        <v>23</v>
      </c>
    </row>
    <row r="214" spans="1:5" ht="12.75">
      <c r="A214" s="35" t="s">
        <v>53</v>
      </c>
      <c r="E214" s="36" t="s">
        <v>718</v>
      </c>
    </row>
    <row r="215" spans="1:5" ht="242.25">
      <c r="A215" s="37" t="s">
        <v>55</v>
      </c>
      <c r="E215" s="38" t="s">
        <v>743</v>
      </c>
    </row>
    <row r="216" spans="1:5" ht="38.25">
      <c r="A216" t="s">
        <v>57</v>
      </c>
      <c r="E216" s="36" t="s">
        <v>331</v>
      </c>
    </row>
    <row r="217" spans="1:16" ht="12.75">
      <c r="A217" s="25" t="s">
        <v>47</v>
      </c>
      <c s="29" t="s">
        <v>348</v>
      </c>
      <c s="29" t="s">
        <v>333</v>
      </c>
      <c s="25" t="s">
        <v>49</v>
      </c>
      <c s="30" t="s">
        <v>334</v>
      </c>
      <c s="31" t="s">
        <v>133</v>
      </c>
      <c s="32">
        <v>56.865</v>
      </c>
      <c s="33">
        <v>0</v>
      </c>
      <c s="34">
        <f>ROUND(ROUND(H217,2)*ROUND(G217,3),2)</f>
      </c>
      <c s="31" t="s">
        <v>52</v>
      </c>
      <c r="O217">
        <f>(I217*21)/100</f>
      </c>
      <c t="s">
        <v>23</v>
      </c>
    </row>
    <row r="218" spans="1:5" ht="25.5">
      <c r="A218" s="35" t="s">
        <v>53</v>
      </c>
      <c r="E218" s="36" t="s">
        <v>744</v>
      </c>
    </row>
    <row r="219" spans="1:5" ht="51">
      <c r="A219" s="37" t="s">
        <v>55</v>
      </c>
      <c r="E219" s="38" t="s">
        <v>745</v>
      </c>
    </row>
    <row r="220" spans="1:5" ht="293.25">
      <c r="A220" t="s">
        <v>57</v>
      </c>
      <c r="E220" s="36" t="s">
        <v>337</v>
      </c>
    </row>
    <row r="221" spans="1:16" ht="12.75">
      <c r="A221" s="25" t="s">
        <v>47</v>
      </c>
      <c s="29" t="s">
        <v>354</v>
      </c>
      <c s="29" t="s">
        <v>746</v>
      </c>
      <c s="25" t="s">
        <v>49</v>
      </c>
      <c s="30" t="s">
        <v>747</v>
      </c>
      <c s="31" t="s">
        <v>133</v>
      </c>
      <c s="32">
        <v>0.35</v>
      </c>
      <c s="33">
        <v>0</v>
      </c>
      <c s="34">
        <f>ROUND(ROUND(H221,2)*ROUND(G221,3),2)</f>
      </c>
      <c s="31" t="s">
        <v>52</v>
      </c>
      <c r="O221">
        <f>(I221*21)/100</f>
      </c>
      <c t="s">
        <v>23</v>
      </c>
    </row>
    <row r="222" spans="1:5" ht="12.75">
      <c r="A222" s="35" t="s">
        <v>53</v>
      </c>
      <c r="E222" s="36" t="s">
        <v>49</v>
      </c>
    </row>
    <row r="223" spans="1:5" ht="12.75">
      <c r="A223" s="37" t="s">
        <v>55</v>
      </c>
      <c r="E223" s="38" t="s">
        <v>748</v>
      </c>
    </row>
    <row r="224" spans="1:5" ht="409.5">
      <c r="A224" t="s">
        <v>57</v>
      </c>
      <c r="E224" s="36" t="s">
        <v>749</v>
      </c>
    </row>
    <row r="225" spans="1:16" ht="12.75">
      <c r="A225" s="25" t="s">
        <v>47</v>
      </c>
      <c s="29" t="s">
        <v>359</v>
      </c>
      <c s="29" t="s">
        <v>339</v>
      </c>
      <c s="25" t="s">
        <v>49</v>
      </c>
      <c s="30" t="s">
        <v>340</v>
      </c>
      <c s="31" t="s">
        <v>133</v>
      </c>
      <c s="32">
        <v>56.35</v>
      </c>
      <c s="33">
        <v>0</v>
      </c>
      <c s="34">
        <f>ROUND(ROUND(H225,2)*ROUND(G225,3),2)</f>
      </c>
      <c s="31" t="s">
        <v>52</v>
      </c>
      <c r="O225">
        <f>(I225*21)/100</f>
      </c>
      <c t="s">
        <v>23</v>
      </c>
    </row>
    <row r="226" spans="1:5" ht="12.75">
      <c r="A226" s="35" t="s">
        <v>53</v>
      </c>
      <c r="E226" s="36" t="s">
        <v>124</v>
      </c>
    </row>
    <row r="227" spans="1:5" ht="38.25">
      <c r="A227" s="37" t="s">
        <v>55</v>
      </c>
      <c r="E227" s="38" t="s">
        <v>750</v>
      </c>
    </row>
    <row r="228" spans="1:5" ht="51">
      <c r="A228" t="s">
        <v>57</v>
      </c>
      <c r="E228" s="36" t="s">
        <v>342</v>
      </c>
    </row>
    <row r="229" spans="1:16" ht="12.75">
      <c r="A229" s="25" t="s">
        <v>47</v>
      </c>
      <c s="29" t="s">
        <v>365</v>
      </c>
      <c s="29" t="s">
        <v>344</v>
      </c>
      <c s="25" t="s">
        <v>49</v>
      </c>
      <c s="30" t="s">
        <v>345</v>
      </c>
      <c s="31" t="s">
        <v>133</v>
      </c>
      <c s="32">
        <v>163.3</v>
      </c>
      <c s="33">
        <v>0</v>
      </c>
      <c s="34">
        <f>ROUND(ROUND(H229,2)*ROUND(G229,3),2)</f>
      </c>
      <c s="31" t="s">
        <v>52</v>
      </c>
      <c r="O229">
        <f>(I229*21)/100</f>
      </c>
      <c t="s">
        <v>23</v>
      </c>
    </row>
    <row r="230" spans="1:5" ht="12.75">
      <c r="A230" s="35" t="s">
        <v>53</v>
      </c>
      <c r="E230" s="36" t="s">
        <v>124</v>
      </c>
    </row>
    <row r="231" spans="1:5" ht="178.5">
      <c r="A231" s="37" t="s">
        <v>55</v>
      </c>
      <c r="E231" s="38" t="s">
        <v>751</v>
      </c>
    </row>
    <row r="232" spans="1:5" ht="102">
      <c r="A232" t="s">
        <v>57</v>
      </c>
      <c r="E232" s="36" t="s">
        <v>347</v>
      </c>
    </row>
    <row r="233" spans="1:16" ht="12.75">
      <c r="A233" s="25" t="s">
        <v>47</v>
      </c>
      <c s="29" t="s">
        <v>369</v>
      </c>
      <c s="29" t="s">
        <v>349</v>
      </c>
      <c s="25" t="s">
        <v>49</v>
      </c>
      <c s="30" t="s">
        <v>350</v>
      </c>
      <c s="31" t="s">
        <v>123</v>
      </c>
      <c s="32">
        <v>79.8</v>
      </c>
      <c s="33">
        <v>0</v>
      </c>
      <c s="34">
        <f>ROUND(ROUND(H233,2)*ROUND(G233,3),2)</f>
      </c>
      <c s="31" t="s">
        <v>52</v>
      </c>
      <c r="O233">
        <f>(I233*21)/100</f>
      </c>
      <c t="s">
        <v>23</v>
      </c>
    </row>
    <row r="234" spans="1:5" ht="12.75">
      <c r="A234" s="35" t="s">
        <v>53</v>
      </c>
      <c r="E234" s="36" t="s">
        <v>124</v>
      </c>
    </row>
    <row r="235" spans="1:5" ht="12.75">
      <c r="A235" s="37" t="s">
        <v>55</v>
      </c>
      <c r="E235" s="38" t="s">
        <v>752</v>
      </c>
    </row>
    <row r="236" spans="1:5" ht="102">
      <c r="A236" t="s">
        <v>57</v>
      </c>
      <c r="E236" s="36" t="s">
        <v>753</v>
      </c>
    </row>
    <row r="237" spans="1:18" ht="12.75" customHeight="1">
      <c r="A237" s="6" t="s">
        <v>45</v>
      </c>
      <c s="6"/>
      <c s="41" t="s">
        <v>35</v>
      </c>
      <c s="6"/>
      <c s="27" t="s">
        <v>353</v>
      </c>
      <c s="6"/>
      <c s="6"/>
      <c s="6"/>
      <c s="42">
        <f>0+Q237</f>
      </c>
      <c s="6"/>
      <c r="O237">
        <f>0+R237</f>
      </c>
      <c r="Q237">
        <f>0+I238+I242+I246+I250+I254+I258+I262+I266+I270+I274+I278</f>
      </c>
      <c>
        <f>0+O238+O242+O246+O250+O254+O258+O262+O266+O270+O274+O278</f>
      </c>
    </row>
    <row r="238" spans="1:16" ht="12.75">
      <c r="A238" s="25" t="s">
        <v>47</v>
      </c>
      <c s="29" t="s">
        <v>374</v>
      </c>
      <c s="29" t="s">
        <v>355</v>
      </c>
      <c s="25" t="s">
        <v>49</v>
      </c>
      <c s="30" t="s">
        <v>356</v>
      </c>
      <c s="31" t="s">
        <v>123</v>
      </c>
      <c s="32">
        <v>26.6</v>
      </c>
      <c s="33">
        <v>0</v>
      </c>
      <c s="34">
        <f>ROUND(ROUND(H238,2)*ROUND(G238,3),2)</f>
      </c>
      <c s="31" t="s">
        <v>52</v>
      </c>
      <c r="O238">
        <f>(I238*21)/100</f>
      </c>
      <c t="s">
        <v>23</v>
      </c>
    </row>
    <row r="239" spans="1:5" ht="12.75">
      <c r="A239" s="35" t="s">
        <v>53</v>
      </c>
      <c r="E239" s="36" t="s">
        <v>124</v>
      </c>
    </row>
    <row r="240" spans="1:5" ht="89.25">
      <c r="A240" s="37" t="s">
        <v>55</v>
      </c>
      <c r="E240" s="38" t="s">
        <v>754</v>
      </c>
    </row>
    <row r="241" spans="1:5" ht="51">
      <c r="A241" t="s">
        <v>57</v>
      </c>
      <c r="E241" s="36" t="s">
        <v>358</v>
      </c>
    </row>
    <row r="242" spans="1:16" ht="12.75">
      <c r="A242" s="25" t="s">
        <v>47</v>
      </c>
      <c s="29" t="s">
        <v>379</v>
      </c>
      <c s="29" t="s">
        <v>360</v>
      </c>
      <c s="25" t="s">
        <v>49</v>
      </c>
      <c s="30" t="s">
        <v>361</v>
      </c>
      <c s="31" t="s">
        <v>123</v>
      </c>
      <c s="32">
        <v>19709</v>
      </c>
      <c s="33">
        <v>0</v>
      </c>
      <c s="34">
        <f>ROUND(ROUND(H242,2)*ROUND(G242,3),2)</f>
      </c>
      <c s="31" t="s">
        <v>52</v>
      </c>
      <c r="O242">
        <f>(I242*21)/100</f>
      </c>
      <c t="s">
        <v>23</v>
      </c>
    </row>
    <row r="243" spans="1:5" ht="12.75">
      <c r="A243" s="35" t="s">
        <v>53</v>
      </c>
      <c r="E243" s="36" t="s">
        <v>124</v>
      </c>
    </row>
    <row r="244" spans="1:5" ht="102">
      <c r="A244" s="37" t="s">
        <v>55</v>
      </c>
      <c r="E244" s="38" t="s">
        <v>755</v>
      </c>
    </row>
    <row r="245" spans="1:5" ht="51">
      <c r="A245" t="s">
        <v>57</v>
      </c>
      <c r="E245" s="36" t="s">
        <v>364</v>
      </c>
    </row>
    <row r="246" spans="1:16" ht="12.75">
      <c r="A246" s="25" t="s">
        <v>47</v>
      </c>
      <c s="29" t="s">
        <v>384</v>
      </c>
      <c s="29" t="s">
        <v>366</v>
      </c>
      <c s="25" t="s">
        <v>49</v>
      </c>
      <c s="30" t="s">
        <v>367</v>
      </c>
      <c s="31" t="s">
        <v>123</v>
      </c>
      <c s="32">
        <v>21471.2</v>
      </c>
      <c s="33">
        <v>0</v>
      </c>
      <c s="34">
        <f>ROUND(ROUND(H246,2)*ROUND(G246,3),2)</f>
      </c>
      <c s="31" t="s">
        <v>52</v>
      </c>
      <c r="O246">
        <f>(I246*21)/100</f>
      </c>
      <c t="s">
        <v>23</v>
      </c>
    </row>
    <row r="247" spans="1:5" ht="12.75">
      <c r="A247" s="35" t="s">
        <v>53</v>
      </c>
      <c r="E247" s="36" t="s">
        <v>124</v>
      </c>
    </row>
    <row r="248" spans="1:5" ht="114.75">
      <c r="A248" s="37" t="s">
        <v>55</v>
      </c>
      <c r="E248" s="38" t="s">
        <v>756</v>
      </c>
    </row>
    <row r="249" spans="1:5" ht="51">
      <c r="A249" t="s">
        <v>57</v>
      </c>
      <c r="E249" s="36" t="s">
        <v>364</v>
      </c>
    </row>
    <row r="250" spans="1:16" ht="12.75">
      <c r="A250" s="25" t="s">
        <v>47</v>
      </c>
      <c s="29" t="s">
        <v>388</v>
      </c>
      <c s="29" t="s">
        <v>370</v>
      </c>
      <c s="25" t="s">
        <v>49</v>
      </c>
      <c s="30" t="s">
        <v>371</v>
      </c>
      <c s="31" t="s">
        <v>123</v>
      </c>
      <c s="32">
        <v>1979.5</v>
      </c>
      <c s="33">
        <v>0</v>
      </c>
      <c s="34">
        <f>ROUND(ROUND(H250,2)*ROUND(G250,3),2)</f>
      </c>
      <c s="31" t="s">
        <v>52</v>
      </c>
      <c r="O250">
        <f>(I250*21)/100</f>
      </c>
      <c t="s">
        <v>23</v>
      </c>
    </row>
    <row r="251" spans="1:5" ht="12.75">
      <c r="A251" s="35" t="s">
        <v>53</v>
      </c>
      <c r="E251" s="36" t="s">
        <v>49</v>
      </c>
    </row>
    <row r="252" spans="1:5" ht="63.75">
      <c r="A252" s="37" t="s">
        <v>55</v>
      </c>
      <c r="E252" s="38" t="s">
        <v>757</v>
      </c>
    </row>
    <row r="253" spans="1:5" ht="38.25">
      <c r="A253" t="s">
        <v>57</v>
      </c>
      <c r="E253" s="36" t="s">
        <v>373</v>
      </c>
    </row>
    <row r="254" spans="1:16" ht="12.75">
      <c r="A254" s="25" t="s">
        <v>47</v>
      </c>
      <c s="29" t="s">
        <v>392</v>
      </c>
      <c s="29" t="s">
        <v>375</v>
      </c>
      <c s="25" t="s">
        <v>49</v>
      </c>
      <c s="30" t="s">
        <v>376</v>
      </c>
      <c s="31" t="s">
        <v>123</v>
      </c>
      <c s="32">
        <v>16905.7</v>
      </c>
      <c s="33">
        <v>0</v>
      </c>
      <c s="34">
        <f>ROUND(ROUND(H254,2)*ROUND(G254,3),2)</f>
      </c>
      <c s="31" t="s">
        <v>52</v>
      </c>
      <c r="O254">
        <f>(I254*21)/100</f>
      </c>
      <c t="s">
        <v>23</v>
      </c>
    </row>
    <row r="255" spans="1:5" ht="12.75">
      <c r="A255" s="35" t="s">
        <v>53</v>
      </c>
      <c r="E255" s="36" t="s">
        <v>718</v>
      </c>
    </row>
    <row r="256" spans="1:5" ht="89.25">
      <c r="A256" s="37" t="s">
        <v>55</v>
      </c>
      <c r="E256" s="38" t="s">
        <v>758</v>
      </c>
    </row>
    <row r="257" spans="1:5" ht="51">
      <c r="A257" t="s">
        <v>57</v>
      </c>
      <c r="E257" s="36" t="s">
        <v>378</v>
      </c>
    </row>
    <row r="258" spans="1:16" ht="12.75">
      <c r="A258" s="25" t="s">
        <v>47</v>
      </c>
      <c s="29" t="s">
        <v>397</v>
      </c>
      <c s="29" t="s">
        <v>380</v>
      </c>
      <c s="25" t="s">
        <v>49</v>
      </c>
      <c s="30" t="s">
        <v>381</v>
      </c>
      <c s="31" t="s">
        <v>123</v>
      </c>
      <c s="32">
        <v>17462.3</v>
      </c>
      <c s="33">
        <v>0</v>
      </c>
      <c s="34">
        <f>ROUND(ROUND(H258,2)*ROUND(G258,3),2)</f>
      </c>
      <c s="31" t="s">
        <v>52</v>
      </c>
      <c r="O258">
        <f>(I258*21)/100</f>
      </c>
      <c t="s">
        <v>23</v>
      </c>
    </row>
    <row r="259" spans="1:5" ht="12.75">
      <c r="A259" s="35" t="s">
        <v>53</v>
      </c>
      <c r="E259" s="36" t="s">
        <v>718</v>
      </c>
    </row>
    <row r="260" spans="1:5" ht="76.5">
      <c r="A260" s="37" t="s">
        <v>55</v>
      </c>
      <c r="E260" s="38" t="s">
        <v>759</v>
      </c>
    </row>
    <row r="261" spans="1:5" ht="140.25">
      <c r="A261" t="s">
        <v>57</v>
      </c>
      <c r="E261" s="36" t="s">
        <v>383</v>
      </c>
    </row>
    <row r="262" spans="1:16" ht="12.75">
      <c r="A262" s="25" t="s">
        <v>47</v>
      </c>
      <c s="29" t="s">
        <v>402</v>
      </c>
      <c s="29" t="s">
        <v>385</v>
      </c>
      <c s="25" t="s">
        <v>49</v>
      </c>
      <c s="30" t="s">
        <v>386</v>
      </c>
      <c s="31" t="s">
        <v>123</v>
      </c>
      <c s="32">
        <v>17773</v>
      </c>
      <c s="33">
        <v>0</v>
      </c>
      <c s="34">
        <f>ROUND(ROUND(H262,2)*ROUND(G262,3),2)</f>
      </c>
      <c s="31" t="s">
        <v>52</v>
      </c>
      <c r="O262">
        <f>(I262*21)/100</f>
      </c>
      <c t="s">
        <v>23</v>
      </c>
    </row>
    <row r="263" spans="1:5" ht="12.75">
      <c r="A263" s="35" t="s">
        <v>53</v>
      </c>
      <c r="E263" s="36" t="s">
        <v>718</v>
      </c>
    </row>
    <row r="264" spans="1:5" ht="102">
      <c r="A264" s="37" t="s">
        <v>55</v>
      </c>
      <c r="E264" s="38" t="s">
        <v>760</v>
      </c>
    </row>
    <row r="265" spans="1:5" ht="140.25">
      <c r="A265" t="s">
        <v>57</v>
      </c>
      <c r="E265" s="36" t="s">
        <v>383</v>
      </c>
    </row>
    <row r="266" spans="1:16" ht="12.75">
      <c r="A266" s="25" t="s">
        <v>47</v>
      </c>
      <c s="29" t="s">
        <v>407</v>
      </c>
      <c s="29" t="s">
        <v>761</v>
      </c>
      <c s="25" t="s">
        <v>49</v>
      </c>
      <c s="30" t="s">
        <v>762</v>
      </c>
      <c s="31" t="s">
        <v>123</v>
      </c>
      <c s="32">
        <v>12</v>
      </c>
      <c s="33">
        <v>0</v>
      </c>
      <c s="34">
        <f>ROUND(ROUND(H266,2)*ROUND(G266,3),2)</f>
      </c>
      <c s="31" t="s">
        <v>52</v>
      </c>
      <c r="O266">
        <f>(I266*21)/100</f>
      </c>
      <c t="s">
        <v>23</v>
      </c>
    </row>
    <row r="267" spans="1:5" ht="12.75">
      <c r="A267" s="35" t="s">
        <v>53</v>
      </c>
      <c r="E267" s="36" t="s">
        <v>124</v>
      </c>
    </row>
    <row r="268" spans="1:5" ht="25.5">
      <c r="A268" s="37" t="s">
        <v>55</v>
      </c>
      <c r="E268" s="38" t="s">
        <v>763</v>
      </c>
    </row>
    <row r="269" spans="1:5" ht="153">
      <c r="A269" t="s">
        <v>57</v>
      </c>
      <c r="E269" s="36" t="s">
        <v>391</v>
      </c>
    </row>
    <row r="270" spans="1:16" ht="12.75">
      <c r="A270" s="25" t="s">
        <v>47</v>
      </c>
      <c s="29" t="s">
        <v>412</v>
      </c>
      <c s="29" t="s">
        <v>389</v>
      </c>
      <c s="25" t="s">
        <v>49</v>
      </c>
      <c s="30" t="s">
        <v>390</v>
      </c>
      <c s="31" t="s">
        <v>123</v>
      </c>
      <c s="32">
        <v>8.6</v>
      </c>
      <c s="33">
        <v>0</v>
      </c>
      <c s="34">
        <f>ROUND(ROUND(H270,2)*ROUND(G270,3),2)</f>
      </c>
      <c s="31" t="s">
        <v>52</v>
      </c>
      <c r="O270">
        <f>(I270*21)/100</f>
      </c>
      <c t="s">
        <v>23</v>
      </c>
    </row>
    <row r="271" spans="1:5" ht="25.5">
      <c r="A271" s="35" t="s">
        <v>53</v>
      </c>
      <c r="E271" s="36" t="s">
        <v>764</v>
      </c>
    </row>
    <row r="272" spans="1:5" ht="38.25">
      <c r="A272" s="37" t="s">
        <v>55</v>
      </c>
      <c r="E272" s="38" t="s">
        <v>765</v>
      </c>
    </row>
    <row r="273" spans="1:5" ht="153">
      <c r="A273" t="s">
        <v>57</v>
      </c>
      <c r="E273" s="36" t="s">
        <v>391</v>
      </c>
    </row>
    <row r="274" spans="1:16" ht="12.75">
      <c r="A274" s="25" t="s">
        <v>47</v>
      </c>
      <c s="29" t="s">
        <v>416</v>
      </c>
      <c s="29" t="s">
        <v>766</v>
      </c>
      <c s="25" t="s">
        <v>49</v>
      </c>
      <c s="30" t="s">
        <v>767</v>
      </c>
      <c s="31" t="s">
        <v>123</v>
      </c>
      <c s="32">
        <v>3.5</v>
      </c>
      <c s="33">
        <v>0</v>
      </c>
      <c s="34">
        <f>ROUND(ROUND(H274,2)*ROUND(G274,3),2)</f>
      </c>
      <c s="31" t="s">
        <v>52</v>
      </c>
      <c r="O274">
        <f>(I274*21)/100</f>
      </c>
      <c t="s">
        <v>23</v>
      </c>
    </row>
    <row r="275" spans="1:5" ht="12.75">
      <c r="A275" s="35" t="s">
        <v>53</v>
      </c>
      <c r="E275" s="36" t="s">
        <v>124</v>
      </c>
    </row>
    <row r="276" spans="1:5" ht="12.75">
      <c r="A276" s="37" t="s">
        <v>55</v>
      </c>
      <c r="E276" s="38" t="s">
        <v>768</v>
      </c>
    </row>
    <row r="277" spans="1:5" ht="89.25">
      <c r="A277" t="s">
        <v>57</v>
      </c>
      <c r="E277" s="36" t="s">
        <v>395</v>
      </c>
    </row>
    <row r="278" spans="1:16" ht="12.75">
      <c r="A278" s="25" t="s">
        <v>47</v>
      </c>
      <c s="29" t="s">
        <v>421</v>
      </c>
      <c s="29" t="s">
        <v>393</v>
      </c>
      <c s="25" t="s">
        <v>49</v>
      </c>
      <c s="30" t="s">
        <v>394</v>
      </c>
      <c s="31" t="s">
        <v>123</v>
      </c>
      <c s="32">
        <v>4.5</v>
      </c>
      <c s="33">
        <v>0</v>
      </c>
      <c s="34">
        <f>ROUND(ROUND(H278,2)*ROUND(G278,3),2)</f>
      </c>
      <c s="31" t="s">
        <v>52</v>
      </c>
      <c r="O278">
        <f>(I278*21)/100</f>
      </c>
      <c t="s">
        <v>23</v>
      </c>
    </row>
    <row r="279" spans="1:5" ht="12.75">
      <c r="A279" s="35" t="s">
        <v>53</v>
      </c>
      <c r="E279" s="36" t="s">
        <v>124</v>
      </c>
    </row>
    <row r="280" spans="1:5" ht="12.75">
      <c r="A280" s="37" t="s">
        <v>55</v>
      </c>
      <c r="E280" s="38" t="s">
        <v>598</v>
      </c>
    </row>
    <row r="281" spans="1:5" ht="89.25">
      <c r="A281" t="s">
        <v>57</v>
      </c>
      <c r="E281" s="36" t="s">
        <v>395</v>
      </c>
    </row>
    <row r="282" spans="1:18" ht="12.75" customHeight="1">
      <c r="A282" s="6" t="s">
        <v>45</v>
      </c>
      <c s="6"/>
      <c s="41" t="s">
        <v>80</v>
      </c>
      <c s="6"/>
      <c s="27" t="s">
        <v>396</v>
      </c>
      <c s="6"/>
      <c s="6"/>
      <c s="6"/>
      <c s="42">
        <f>0+Q282</f>
      </c>
      <c s="6"/>
      <c r="O282">
        <f>0+R282</f>
      </c>
      <c r="Q282">
        <f>0+I283+I287+I291+I295+I299</f>
      </c>
      <c>
        <f>0+O283+O287+O291+O295+O299</f>
      </c>
    </row>
    <row r="283" spans="1:16" ht="25.5">
      <c r="A283" s="25" t="s">
        <v>47</v>
      </c>
      <c s="29" t="s">
        <v>426</v>
      </c>
      <c s="29" t="s">
        <v>398</v>
      </c>
      <c s="25" t="s">
        <v>49</v>
      </c>
      <c s="30" t="s">
        <v>399</v>
      </c>
      <c s="31" t="s">
        <v>123</v>
      </c>
      <c s="32">
        <v>68.695</v>
      </c>
      <c s="33">
        <v>0</v>
      </c>
      <c s="34">
        <f>ROUND(ROUND(H283,2)*ROUND(G283,3),2)</f>
      </c>
      <c s="31" t="s">
        <v>52</v>
      </c>
      <c r="O283">
        <f>(I283*21)/100</f>
      </c>
      <c t="s">
        <v>23</v>
      </c>
    </row>
    <row r="284" spans="1:5" ht="12.75">
      <c r="A284" s="35" t="s">
        <v>53</v>
      </c>
      <c r="E284" s="36" t="s">
        <v>769</v>
      </c>
    </row>
    <row r="285" spans="1:5" ht="127.5">
      <c r="A285" s="37" t="s">
        <v>55</v>
      </c>
      <c r="E285" s="38" t="s">
        <v>770</v>
      </c>
    </row>
    <row r="286" spans="1:5" ht="191.25">
      <c r="A286" t="s">
        <v>57</v>
      </c>
      <c r="E286" s="36" t="s">
        <v>401</v>
      </c>
    </row>
    <row r="287" spans="1:16" ht="12.75">
      <c r="A287" s="25" t="s">
        <v>47</v>
      </c>
      <c s="29" t="s">
        <v>431</v>
      </c>
      <c s="29" t="s">
        <v>403</v>
      </c>
      <c s="25" t="s">
        <v>49</v>
      </c>
      <c s="30" t="s">
        <v>404</v>
      </c>
      <c s="31" t="s">
        <v>123</v>
      </c>
      <c s="32">
        <v>50.695</v>
      </c>
      <c s="33">
        <v>0</v>
      </c>
      <c s="34">
        <f>ROUND(ROUND(H287,2)*ROUND(G287,3),2)</f>
      </c>
      <c s="31" t="s">
        <v>52</v>
      </c>
      <c r="O287">
        <f>(I287*21)/100</f>
      </c>
      <c t="s">
        <v>23</v>
      </c>
    </row>
    <row r="288" spans="1:5" ht="12.75">
      <c r="A288" s="35" t="s">
        <v>53</v>
      </c>
      <c r="E288" s="36" t="s">
        <v>49</v>
      </c>
    </row>
    <row r="289" spans="1:5" ht="114.75">
      <c r="A289" s="37" t="s">
        <v>55</v>
      </c>
      <c r="E289" s="38" t="s">
        <v>771</v>
      </c>
    </row>
    <row r="290" spans="1:5" ht="38.25">
      <c r="A290" t="s">
        <v>57</v>
      </c>
      <c r="E290" s="36" t="s">
        <v>406</v>
      </c>
    </row>
    <row r="291" spans="1:16" ht="12.75">
      <c r="A291" s="25" t="s">
        <v>47</v>
      </c>
      <c s="29" t="s">
        <v>436</v>
      </c>
      <c s="29" t="s">
        <v>408</v>
      </c>
      <c s="25" t="s">
        <v>49</v>
      </c>
      <c s="30" t="s">
        <v>409</v>
      </c>
      <c s="31" t="s">
        <v>123</v>
      </c>
      <c s="32">
        <v>33.89</v>
      </c>
      <c s="33">
        <v>0</v>
      </c>
      <c s="34">
        <f>ROUND(ROUND(H291,2)*ROUND(G291,3),2)</f>
      </c>
      <c s="31" t="s">
        <v>52</v>
      </c>
      <c r="O291">
        <f>(I291*21)/100</f>
      </c>
      <c t="s">
        <v>23</v>
      </c>
    </row>
    <row r="292" spans="1:5" ht="12.75">
      <c r="A292" s="35" t="s">
        <v>53</v>
      </c>
      <c r="E292" s="36" t="s">
        <v>49</v>
      </c>
    </row>
    <row r="293" spans="1:5" ht="102">
      <c r="A293" s="37" t="s">
        <v>55</v>
      </c>
      <c r="E293" s="38" t="s">
        <v>772</v>
      </c>
    </row>
    <row r="294" spans="1:5" ht="51">
      <c r="A294" t="s">
        <v>57</v>
      </c>
      <c r="E294" s="36" t="s">
        <v>411</v>
      </c>
    </row>
    <row r="295" spans="1:16" ht="12.75">
      <c r="A295" s="25" t="s">
        <v>47</v>
      </c>
      <c s="29" t="s">
        <v>441</v>
      </c>
      <c s="29" t="s">
        <v>413</v>
      </c>
      <c s="25" t="s">
        <v>49</v>
      </c>
      <c s="30" t="s">
        <v>414</v>
      </c>
      <c s="31" t="s">
        <v>123</v>
      </c>
      <c s="32">
        <v>14.25</v>
      </c>
      <c s="33">
        <v>0</v>
      </c>
      <c s="34">
        <f>ROUND(ROUND(H295,2)*ROUND(G295,3),2)</f>
      </c>
      <c s="31" t="s">
        <v>52</v>
      </c>
      <c r="O295">
        <f>(I295*21)/100</f>
      </c>
      <c t="s">
        <v>23</v>
      </c>
    </row>
    <row r="296" spans="1:5" ht="12.75">
      <c r="A296" s="35" t="s">
        <v>53</v>
      </c>
      <c r="E296" s="36" t="s">
        <v>49</v>
      </c>
    </row>
    <row r="297" spans="1:5" ht="12.75">
      <c r="A297" s="37" t="s">
        <v>55</v>
      </c>
      <c r="E297" s="38" t="s">
        <v>773</v>
      </c>
    </row>
    <row r="298" spans="1:5" ht="51">
      <c r="A298" t="s">
        <v>57</v>
      </c>
      <c r="E298" s="36" t="s">
        <v>411</v>
      </c>
    </row>
    <row r="299" spans="1:16" ht="12.75">
      <c r="A299" s="25" t="s">
        <v>47</v>
      </c>
      <c s="29" t="s">
        <v>447</v>
      </c>
      <c s="29" t="s">
        <v>417</v>
      </c>
      <c s="25" t="s">
        <v>49</v>
      </c>
      <c s="30" t="s">
        <v>418</v>
      </c>
      <c s="31" t="s">
        <v>123</v>
      </c>
      <c s="32">
        <v>2.85</v>
      </c>
      <c s="33">
        <v>0</v>
      </c>
      <c s="34">
        <f>ROUND(ROUND(H299,2)*ROUND(G299,3),2)</f>
      </c>
      <c s="31" t="s">
        <v>52</v>
      </c>
      <c r="O299">
        <f>(I299*21)/100</f>
      </c>
      <c t="s">
        <v>23</v>
      </c>
    </row>
    <row r="300" spans="1:5" ht="12.75">
      <c r="A300" s="35" t="s">
        <v>53</v>
      </c>
      <c r="E300" s="36" t="s">
        <v>49</v>
      </c>
    </row>
    <row r="301" spans="1:5" ht="25.5">
      <c r="A301" s="37" t="s">
        <v>55</v>
      </c>
      <c r="E301" s="38" t="s">
        <v>774</v>
      </c>
    </row>
    <row r="302" spans="1:5" ht="51">
      <c r="A302" t="s">
        <v>57</v>
      </c>
      <c r="E302" s="36" t="s">
        <v>411</v>
      </c>
    </row>
    <row r="303" spans="1:18" ht="12.75" customHeight="1">
      <c r="A303" s="6" t="s">
        <v>45</v>
      </c>
      <c s="6"/>
      <c s="41" t="s">
        <v>85</v>
      </c>
      <c s="6"/>
      <c s="27" t="s">
        <v>420</v>
      </c>
      <c s="6"/>
      <c s="6"/>
      <c s="6"/>
      <c s="42">
        <f>0+Q303</f>
      </c>
      <c s="6"/>
      <c r="O303">
        <f>0+R303</f>
      </c>
      <c r="Q303">
        <f>0+I304+I308+I312+I316+I320+I324+I328+I332+I336+I340+I344+I348+I352</f>
      </c>
      <c>
        <f>0+O304+O308+O312+O316+O320+O324+O328+O332+O336+O340+O344+O348+O352</f>
      </c>
    </row>
    <row r="304" spans="1:16" ht="12.75">
      <c r="A304" s="25" t="s">
        <v>47</v>
      </c>
      <c s="29" t="s">
        <v>451</v>
      </c>
      <c s="29" t="s">
        <v>422</v>
      </c>
      <c s="25" t="s">
        <v>49</v>
      </c>
      <c s="30" t="s">
        <v>423</v>
      </c>
      <c s="31" t="s">
        <v>163</v>
      </c>
      <c s="32">
        <v>42</v>
      </c>
      <c s="33">
        <v>0</v>
      </c>
      <c s="34">
        <f>ROUND(ROUND(H304,2)*ROUND(G304,3),2)</f>
      </c>
      <c s="31" t="s">
        <v>52</v>
      </c>
      <c r="O304">
        <f>(I304*21)/100</f>
      </c>
      <c t="s">
        <v>23</v>
      </c>
    </row>
    <row r="305" spans="1:5" ht="12.75">
      <c r="A305" s="35" t="s">
        <v>53</v>
      </c>
      <c r="E305" s="36" t="s">
        <v>49</v>
      </c>
    </row>
    <row r="306" spans="1:5" ht="165.75">
      <c r="A306" s="37" t="s">
        <v>55</v>
      </c>
      <c r="E306" s="38" t="s">
        <v>775</v>
      </c>
    </row>
    <row r="307" spans="1:5" ht="255">
      <c r="A307" t="s">
        <v>57</v>
      </c>
      <c r="E307" s="36" t="s">
        <v>425</v>
      </c>
    </row>
    <row r="308" spans="1:16" ht="12.75">
      <c r="A308" s="25" t="s">
        <v>47</v>
      </c>
      <c s="29" t="s">
        <v>455</v>
      </c>
      <c s="29" t="s">
        <v>776</v>
      </c>
      <c s="25" t="s">
        <v>49</v>
      </c>
      <c s="30" t="s">
        <v>777</v>
      </c>
      <c s="31" t="s">
        <v>163</v>
      </c>
      <c s="32">
        <v>5</v>
      </c>
      <c s="33">
        <v>0</v>
      </c>
      <c s="34">
        <f>ROUND(ROUND(H308,2)*ROUND(G308,3),2)</f>
      </c>
      <c s="31" t="s">
        <v>52</v>
      </c>
      <c r="O308">
        <f>(I308*21)/100</f>
      </c>
      <c t="s">
        <v>23</v>
      </c>
    </row>
    <row r="309" spans="1:5" ht="12.75">
      <c r="A309" s="35" t="s">
        <v>53</v>
      </c>
      <c r="E309" s="36" t="s">
        <v>49</v>
      </c>
    </row>
    <row r="310" spans="1:5" ht="12.75">
      <c r="A310" s="37" t="s">
        <v>55</v>
      </c>
      <c r="E310" s="38" t="s">
        <v>778</v>
      </c>
    </row>
    <row r="311" spans="1:5" ht="242.25">
      <c r="A311" t="s">
        <v>57</v>
      </c>
      <c r="E311" s="36" t="s">
        <v>779</v>
      </c>
    </row>
    <row r="312" spans="1:16" ht="12.75">
      <c r="A312" s="25" t="s">
        <v>47</v>
      </c>
      <c s="29" t="s">
        <v>460</v>
      </c>
      <c s="29" t="s">
        <v>780</v>
      </c>
      <c s="25" t="s">
        <v>49</v>
      </c>
      <c s="30" t="s">
        <v>781</v>
      </c>
      <c s="31" t="s">
        <v>77</v>
      </c>
      <c s="32">
        <v>1</v>
      </c>
      <c s="33">
        <v>0</v>
      </c>
      <c s="34">
        <f>ROUND(ROUND(H312,2)*ROUND(G312,3),2)</f>
      </c>
      <c s="31" t="s">
        <v>52</v>
      </c>
      <c r="O312">
        <f>(I312*21)/100</f>
      </c>
      <c t="s">
        <v>23</v>
      </c>
    </row>
    <row r="313" spans="1:5" ht="12.75">
      <c r="A313" s="35" t="s">
        <v>53</v>
      </c>
      <c r="E313" s="36" t="s">
        <v>49</v>
      </c>
    </row>
    <row r="314" spans="1:5" ht="12.75">
      <c r="A314" s="37" t="s">
        <v>55</v>
      </c>
      <c r="E314" s="38" t="s">
        <v>782</v>
      </c>
    </row>
    <row r="315" spans="1:5" ht="242.25">
      <c r="A315" t="s">
        <v>57</v>
      </c>
      <c r="E315" s="36" t="s">
        <v>435</v>
      </c>
    </row>
    <row r="316" spans="1:16" ht="12.75">
      <c r="A316" s="25" t="s">
        <v>47</v>
      </c>
      <c s="29" t="s">
        <v>465</v>
      </c>
      <c s="29" t="s">
        <v>783</v>
      </c>
      <c s="25" t="s">
        <v>49</v>
      </c>
      <c s="30" t="s">
        <v>784</v>
      </c>
      <c s="31" t="s">
        <v>77</v>
      </c>
      <c s="32">
        <v>1</v>
      </c>
      <c s="33">
        <v>0</v>
      </c>
      <c s="34">
        <f>ROUND(ROUND(H316,2)*ROUND(G316,3),2)</f>
      </c>
      <c s="31" t="s">
        <v>52</v>
      </c>
      <c r="O316">
        <f>(I316*21)/100</f>
      </c>
      <c t="s">
        <v>23</v>
      </c>
    </row>
    <row r="317" spans="1:5" ht="12.75">
      <c r="A317" s="35" t="s">
        <v>53</v>
      </c>
      <c r="E317" s="36" t="s">
        <v>49</v>
      </c>
    </row>
    <row r="318" spans="1:5" ht="38.25">
      <c r="A318" s="37" t="s">
        <v>55</v>
      </c>
      <c r="E318" s="38" t="s">
        <v>785</v>
      </c>
    </row>
    <row r="319" spans="1:5" ht="409.5">
      <c r="A319" t="s">
        <v>57</v>
      </c>
      <c r="E319" s="36" t="s">
        <v>786</v>
      </c>
    </row>
    <row r="320" spans="1:16" ht="12.75">
      <c r="A320" s="25" t="s">
        <v>47</v>
      </c>
      <c s="29" t="s">
        <v>469</v>
      </c>
      <c s="29" t="s">
        <v>437</v>
      </c>
      <c s="25" t="s">
        <v>49</v>
      </c>
      <c s="30" t="s">
        <v>438</v>
      </c>
      <c s="31" t="s">
        <v>77</v>
      </c>
      <c s="32">
        <v>24</v>
      </c>
      <c s="33">
        <v>0</v>
      </c>
      <c s="34">
        <f>ROUND(ROUND(H320,2)*ROUND(G320,3),2)</f>
      </c>
      <c s="31" t="s">
        <v>52</v>
      </c>
      <c r="O320">
        <f>(I320*21)/100</f>
      </c>
      <c t="s">
        <v>23</v>
      </c>
    </row>
    <row r="321" spans="1:5" ht="12.75">
      <c r="A321" s="35" t="s">
        <v>53</v>
      </c>
      <c r="E321" s="36" t="s">
        <v>49</v>
      </c>
    </row>
    <row r="322" spans="1:5" ht="12.75">
      <c r="A322" s="37" t="s">
        <v>55</v>
      </c>
      <c r="E322" s="38" t="s">
        <v>787</v>
      </c>
    </row>
    <row r="323" spans="1:5" ht="153">
      <c r="A323" t="s">
        <v>57</v>
      </c>
      <c r="E323" s="36" t="s">
        <v>440</v>
      </c>
    </row>
    <row r="324" spans="1:16" ht="12.75">
      <c r="A324" s="25" t="s">
        <v>47</v>
      </c>
      <c s="29" t="s">
        <v>473</v>
      </c>
      <c s="29" t="s">
        <v>442</v>
      </c>
      <c s="25" t="s">
        <v>49</v>
      </c>
      <c s="30" t="s">
        <v>443</v>
      </c>
      <c s="31" t="s">
        <v>77</v>
      </c>
      <c s="32">
        <v>60</v>
      </c>
      <c s="33">
        <v>0</v>
      </c>
      <c s="34">
        <f>ROUND(ROUND(H324,2)*ROUND(G324,3),2)</f>
      </c>
      <c s="31" t="s">
        <v>52</v>
      </c>
      <c r="O324">
        <f>(I324*21)/100</f>
      </c>
      <c t="s">
        <v>23</v>
      </c>
    </row>
    <row r="325" spans="1:5" ht="12.75">
      <c r="A325" s="35" t="s">
        <v>53</v>
      </c>
      <c r="E325" s="36" t="s">
        <v>444</v>
      </c>
    </row>
    <row r="326" spans="1:5" ht="12.75">
      <c r="A326" s="37" t="s">
        <v>55</v>
      </c>
      <c r="E326" s="38" t="s">
        <v>788</v>
      </c>
    </row>
    <row r="327" spans="1:5" ht="76.5">
      <c r="A327" t="s">
        <v>57</v>
      </c>
      <c r="E327" s="36" t="s">
        <v>446</v>
      </c>
    </row>
    <row r="328" spans="1:16" ht="12.75">
      <c r="A328" s="25" t="s">
        <v>47</v>
      </c>
      <c s="29" t="s">
        <v>478</v>
      </c>
      <c s="29" t="s">
        <v>448</v>
      </c>
      <c s="25" t="s">
        <v>49</v>
      </c>
      <c s="30" t="s">
        <v>449</v>
      </c>
      <c s="31" t="s">
        <v>77</v>
      </c>
      <c s="32">
        <v>16</v>
      </c>
      <c s="33">
        <v>0</v>
      </c>
      <c s="34">
        <f>ROUND(ROUND(H328,2)*ROUND(G328,3),2)</f>
      </c>
      <c s="31" t="s">
        <v>52</v>
      </c>
      <c r="O328">
        <f>(I328*21)/100</f>
      </c>
      <c t="s">
        <v>23</v>
      </c>
    </row>
    <row r="329" spans="1:5" ht="12.75">
      <c r="A329" s="35" t="s">
        <v>53</v>
      </c>
      <c r="E329" s="36" t="s">
        <v>49</v>
      </c>
    </row>
    <row r="330" spans="1:5" ht="25.5">
      <c r="A330" s="37" t="s">
        <v>55</v>
      </c>
      <c r="E330" s="38" t="s">
        <v>789</v>
      </c>
    </row>
    <row r="331" spans="1:5" ht="76.5">
      <c r="A331" t="s">
        <v>57</v>
      </c>
      <c r="E331" s="36" t="s">
        <v>446</v>
      </c>
    </row>
    <row r="332" spans="1:16" ht="12.75">
      <c r="A332" s="25" t="s">
        <v>47</v>
      </c>
      <c s="29" t="s">
        <v>483</v>
      </c>
      <c s="29" t="s">
        <v>790</v>
      </c>
      <c s="25" t="s">
        <v>49</v>
      </c>
      <c s="30" t="s">
        <v>791</v>
      </c>
      <c s="31" t="s">
        <v>77</v>
      </c>
      <c s="32">
        <v>3</v>
      </c>
      <c s="33">
        <v>0</v>
      </c>
      <c s="34">
        <f>ROUND(ROUND(H332,2)*ROUND(G332,3),2)</f>
      </c>
      <c s="31" t="s">
        <v>52</v>
      </c>
      <c r="O332">
        <f>(I332*21)/100</f>
      </c>
      <c t="s">
        <v>23</v>
      </c>
    </row>
    <row r="333" spans="1:5" ht="12.75">
      <c r="A333" s="35" t="s">
        <v>53</v>
      </c>
      <c r="E333" s="36" t="s">
        <v>49</v>
      </c>
    </row>
    <row r="334" spans="1:5" ht="12.75">
      <c r="A334" s="37" t="s">
        <v>55</v>
      </c>
      <c r="E334" s="38" t="s">
        <v>641</v>
      </c>
    </row>
    <row r="335" spans="1:5" ht="25.5">
      <c r="A335" t="s">
        <v>57</v>
      </c>
      <c r="E335" s="36" t="s">
        <v>454</v>
      </c>
    </row>
    <row r="336" spans="1:16" ht="12.75">
      <c r="A336" s="25" t="s">
        <v>47</v>
      </c>
      <c s="29" t="s">
        <v>488</v>
      </c>
      <c s="29" t="s">
        <v>792</v>
      </c>
      <c s="25" t="s">
        <v>49</v>
      </c>
      <c s="30" t="s">
        <v>793</v>
      </c>
      <c s="31" t="s">
        <v>77</v>
      </c>
      <c s="32">
        <v>1</v>
      </c>
      <c s="33">
        <v>0</v>
      </c>
      <c s="34">
        <f>ROUND(ROUND(H336,2)*ROUND(G336,3),2)</f>
      </c>
      <c s="31" t="s">
        <v>52</v>
      </c>
      <c r="O336">
        <f>(I336*21)/100</f>
      </c>
      <c t="s">
        <v>23</v>
      </c>
    </row>
    <row r="337" spans="1:5" ht="12.75">
      <c r="A337" s="35" t="s">
        <v>53</v>
      </c>
      <c r="E337" s="36" t="s">
        <v>49</v>
      </c>
    </row>
    <row r="338" spans="1:5" ht="38.25">
      <c r="A338" s="37" t="s">
        <v>55</v>
      </c>
      <c r="E338" s="38" t="s">
        <v>794</v>
      </c>
    </row>
    <row r="339" spans="1:5" ht="38.25">
      <c r="A339" t="s">
        <v>57</v>
      </c>
      <c r="E339" s="36" t="s">
        <v>795</v>
      </c>
    </row>
    <row r="340" spans="1:16" ht="12.75">
      <c r="A340" s="25" t="s">
        <v>47</v>
      </c>
      <c s="29" t="s">
        <v>493</v>
      </c>
      <c s="29" t="s">
        <v>461</v>
      </c>
      <c s="25" t="s">
        <v>49</v>
      </c>
      <c s="30" t="s">
        <v>462</v>
      </c>
      <c s="31" t="s">
        <v>77</v>
      </c>
      <c s="32">
        <v>47</v>
      </c>
      <c s="33">
        <v>0</v>
      </c>
      <c s="34">
        <f>ROUND(ROUND(H340,2)*ROUND(G340,3),2)</f>
      </c>
      <c s="31" t="s">
        <v>52</v>
      </c>
      <c r="O340">
        <f>(I340*21)/100</f>
      </c>
      <c t="s">
        <v>23</v>
      </c>
    </row>
    <row r="341" spans="1:5" ht="12.75">
      <c r="A341" s="35" t="s">
        <v>53</v>
      </c>
      <c r="E341" s="36" t="s">
        <v>49</v>
      </c>
    </row>
    <row r="342" spans="1:5" ht="114.75">
      <c r="A342" s="37" t="s">
        <v>55</v>
      </c>
      <c r="E342" s="38" t="s">
        <v>796</v>
      </c>
    </row>
    <row r="343" spans="1:5" ht="25.5">
      <c r="A343" t="s">
        <v>57</v>
      </c>
      <c r="E343" s="36" t="s">
        <v>464</v>
      </c>
    </row>
    <row r="344" spans="1:16" ht="12.75">
      <c r="A344" s="25" t="s">
        <v>47</v>
      </c>
      <c s="29" t="s">
        <v>499</v>
      </c>
      <c s="29" t="s">
        <v>466</v>
      </c>
      <c s="25" t="s">
        <v>49</v>
      </c>
      <c s="30" t="s">
        <v>467</v>
      </c>
      <c s="31" t="s">
        <v>77</v>
      </c>
      <c s="32">
        <v>20</v>
      </c>
      <c s="33">
        <v>0</v>
      </c>
      <c s="34">
        <f>ROUND(ROUND(H344,2)*ROUND(G344,3),2)</f>
      </c>
      <c s="31" t="s">
        <v>52</v>
      </c>
      <c r="O344">
        <f>(I344*21)/100</f>
      </c>
      <c t="s">
        <v>23</v>
      </c>
    </row>
    <row r="345" spans="1:5" ht="12.75">
      <c r="A345" s="35" t="s">
        <v>53</v>
      </c>
      <c r="E345" s="36" t="s">
        <v>49</v>
      </c>
    </row>
    <row r="346" spans="1:5" ht="12.75">
      <c r="A346" s="37" t="s">
        <v>55</v>
      </c>
      <c r="E346" s="38" t="s">
        <v>468</v>
      </c>
    </row>
    <row r="347" spans="1:5" ht="25.5">
      <c r="A347" t="s">
        <v>57</v>
      </c>
      <c r="E347" s="36" t="s">
        <v>464</v>
      </c>
    </row>
    <row r="348" spans="1:16" ht="12.75">
      <c r="A348" s="25" t="s">
        <v>47</v>
      </c>
      <c s="29" t="s">
        <v>505</v>
      </c>
      <c s="29" t="s">
        <v>470</v>
      </c>
      <c s="25" t="s">
        <v>49</v>
      </c>
      <c s="30" t="s">
        <v>471</v>
      </c>
      <c s="31" t="s">
        <v>77</v>
      </c>
      <c s="32">
        <v>10</v>
      </c>
      <c s="33">
        <v>0</v>
      </c>
      <c s="34">
        <f>ROUND(ROUND(H348,2)*ROUND(G348,3),2)</f>
      </c>
      <c s="31" t="s">
        <v>52</v>
      </c>
      <c r="O348">
        <f>(I348*21)/100</f>
      </c>
      <c t="s">
        <v>23</v>
      </c>
    </row>
    <row r="349" spans="1:5" ht="12.75">
      <c r="A349" s="35" t="s">
        <v>53</v>
      </c>
      <c r="E349" s="36" t="s">
        <v>49</v>
      </c>
    </row>
    <row r="350" spans="1:5" ht="12.75">
      <c r="A350" s="37" t="s">
        <v>55</v>
      </c>
      <c r="E350" s="38" t="s">
        <v>472</v>
      </c>
    </row>
    <row r="351" spans="1:5" ht="25.5">
      <c r="A351" t="s">
        <v>57</v>
      </c>
      <c r="E351" s="36" t="s">
        <v>464</v>
      </c>
    </row>
    <row r="352" spans="1:16" ht="12.75">
      <c r="A352" s="25" t="s">
        <v>47</v>
      </c>
      <c s="29" t="s">
        <v>510</v>
      </c>
      <c s="29" t="s">
        <v>474</v>
      </c>
      <c s="25" t="s">
        <v>49</v>
      </c>
      <c s="30" t="s">
        <v>475</v>
      </c>
      <c s="31" t="s">
        <v>133</v>
      </c>
      <c s="32">
        <v>58.278</v>
      </c>
      <c s="33">
        <v>0</v>
      </c>
      <c s="34">
        <f>ROUND(ROUND(H352,2)*ROUND(G352,3),2)</f>
      </c>
      <c s="31" t="s">
        <v>52</v>
      </c>
      <c r="O352">
        <f>(I352*21)/100</f>
      </c>
      <c t="s">
        <v>23</v>
      </c>
    </row>
    <row r="353" spans="1:5" ht="12.75">
      <c r="A353" s="35" t="s">
        <v>53</v>
      </c>
      <c r="E353" s="36" t="s">
        <v>49</v>
      </c>
    </row>
    <row r="354" spans="1:5" ht="409.5">
      <c r="A354" s="37" t="s">
        <v>55</v>
      </c>
      <c r="E354" s="38" t="s">
        <v>797</v>
      </c>
    </row>
    <row r="355" spans="1:5" ht="369.75">
      <c r="A355" t="s">
        <v>57</v>
      </c>
      <c r="E355" s="36" t="s">
        <v>316</v>
      </c>
    </row>
    <row r="356" spans="1:18" ht="12.75" customHeight="1">
      <c r="A356" s="6" t="s">
        <v>45</v>
      </c>
      <c s="6"/>
      <c s="41" t="s">
        <v>40</v>
      </c>
      <c s="6"/>
      <c s="27" t="s">
        <v>477</v>
      </c>
      <c s="6"/>
      <c s="6"/>
      <c s="6"/>
      <c s="42">
        <f>0+Q356</f>
      </c>
      <c s="6"/>
      <c r="O356">
        <f>0+R356</f>
      </c>
      <c r="Q356">
        <f>0+I357+I361+I365+I369+I373+I377+I381+I385+I389+I393+I397+I401+I405+I409+I413+I417+I421+I425+I429+I433+I437+I441+I445+I449+I453+I457+I461+I465+I469+I473+I477+I481+I485+I489+I493+I497+I501+I505+I509+I513+I517+I521+I525+I529+I533+I537+I541+I545</f>
      </c>
      <c>
        <f>0+O357+O361+O365+O369+O373+O377+O381+O385+O389+O393+O397+O401+O405+O409+O413+O417+O421+O425+O429+O433+O437+O441+O445+O449+O453+O457+O461+O465+O469+O473+O477+O481+O485+O489+O493+O497+O501+O505+O509+O513+O517+O521+O525+O529+O533+O537+O541+O545</f>
      </c>
    </row>
    <row r="357" spans="1:16" ht="12.75">
      <c r="A357" s="25" t="s">
        <v>47</v>
      </c>
      <c s="29" t="s">
        <v>514</v>
      </c>
      <c s="29" t="s">
        <v>479</v>
      </c>
      <c s="25" t="s">
        <v>49</v>
      </c>
      <c s="30" t="s">
        <v>480</v>
      </c>
      <c s="31" t="s">
        <v>163</v>
      </c>
      <c s="32">
        <v>20.5</v>
      </c>
      <c s="33">
        <v>0</v>
      </c>
      <c s="34">
        <f>ROUND(ROUND(H357,2)*ROUND(G357,3),2)</f>
      </c>
      <c s="31" t="s">
        <v>52</v>
      </c>
      <c r="O357">
        <f>(I357*21)/100</f>
      </c>
      <c t="s">
        <v>23</v>
      </c>
    </row>
    <row r="358" spans="1:5" ht="12.75">
      <c r="A358" s="35" t="s">
        <v>53</v>
      </c>
      <c r="E358" s="36" t="s">
        <v>49</v>
      </c>
    </row>
    <row r="359" spans="1:5" ht="89.25">
      <c r="A359" s="37" t="s">
        <v>55</v>
      </c>
      <c r="E359" s="38" t="s">
        <v>798</v>
      </c>
    </row>
    <row r="360" spans="1:5" ht="63.75">
      <c r="A360" t="s">
        <v>57</v>
      </c>
      <c r="E360" s="36" t="s">
        <v>482</v>
      </c>
    </row>
    <row r="361" spans="1:16" ht="12.75">
      <c r="A361" s="25" t="s">
        <v>47</v>
      </c>
      <c s="29" t="s">
        <v>518</v>
      </c>
      <c s="29" t="s">
        <v>484</v>
      </c>
      <c s="25" t="s">
        <v>49</v>
      </c>
      <c s="30" t="s">
        <v>485</v>
      </c>
      <c s="31" t="s">
        <v>163</v>
      </c>
      <c s="32">
        <v>8</v>
      </c>
      <c s="33">
        <v>0</v>
      </c>
      <c s="34">
        <f>ROUND(ROUND(H361,2)*ROUND(G361,3),2)</f>
      </c>
      <c s="31" t="s">
        <v>52</v>
      </c>
      <c r="O361">
        <f>(I361*21)/100</f>
      </c>
      <c t="s">
        <v>23</v>
      </c>
    </row>
    <row r="362" spans="1:5" ht="12.75">
      <c r="A362" s="35" t="s">
        <v>53</v>
      </c>
      <c r="E362" s="36" t="s">
        <v>49</v>
      </c>
    </row>
    <row r="363" spans="1:5" ht="12.75">
      <c r="A363" s="37" t="s">
        <v>55</v>
      </c>
      <c r="E363" s="38" t="s">
        <v>799</v>
      </c>
    </row>
    <row r="364" spans="1:5" ht="63.75">
      <c r="A364" t="s">
        <v>57</v>
      </c>
      <c r="E364" s="36" t="s">
        <v>800</v>
      </c>
    </row>
    <row r="365" spans="1:16" ht="25.5">
      <c r="A365" s="25" t="s">
        <v>47</v>
      </c>
      <c s="29" t="s">
        <v>522</v>
      </c>
      <c s="29" t="s">
        <v>489</v>
      </c>
      <c s="25" t="s">
        <v>49</v>
      </c>
      <c s="30" t="s">
        <v>490</v>
      </c>
      <c s="31" t="s">
        <v>163</v>
      </c>
      <c s="32">
        <v>360.64</v>
      </c>
      <c s="33">
        <v>0</v>
      </c>
      <c s="34">
        <f>ROUND(ROUND(H365,2)*ROUND(G365,3),2)</f>
      </c>
      <c s="31" t="s">
        <v>52</v>
      </c>
      <c r="O365">
        <f>(I365*21)/100</f>
      </c>
      <c t="s">
        <v>23</v>
      </c>
    </row>
    <row r="366" spans="1:5" ht="12.75">
      <c r="A366" s="35" t="s">
        <v>53</v>
      </c>
      <c r="E366" s="36" t="s">
        <v>49</v>
      </c>
    </row>
    <row r="367" spans="1:5" ht="25.5">
      <c r="A367" s="37" t="s">
        <v>55</v>
      </c>
      <c r="E367" s="38" t="s">
        <v>801</v>
      </c>
    </row>
    <row r="368" spans="1:5" ht="127.5">
      <c r="A368" t="s">
        <v>57</v>
      </c>
      <c r="E368" s="36" t="s">
        <v>492</v>
      </c>
    </row>
    <row r="369" spans="1:16" ht="12.75">
      <c r="A369" s="25" t="s">
        <v>47</v>
      </c>
      <c s="29" t="s">
        <v>527</v>
      </c>
      <c s="29" t="s">
        <v>494</v>
      </c>
      <c s="25" t="s">
        <v>49</v>
      </c>
      <c s="30" t="s">
        <v>495</v>
      </c>
      <c s="31" t="s">
        <v>77</v>
      </c>
      <c s="32">
        <v>26</v>
      </c>
      <c s="33">
        <v>0</v>
      </c>
      <c s="34">
        <f>ROUND(ROUND(H369,2)*ROUND(G369,3),2)</f>
      </c>
      <c s="31" t="s">
        <v>52</v>
      </c>
      <c r="O369">
        <f>(I369*21)/100</f>
      </c>
      <c t="s">
        <v>23</v>
      </c>
    </row>
    <row r="370" spans="1:5" ht="38.25">
      <c r="A370" s="35" t="s">
        <v>53</v>
      </c>
      <c r="E370" s="36" t="s">
        <v>802</v>
      </c>
    </row>
    <row r="371" spans="1:5" ht="12.75">
      <c r="A371" s="37" t="s">
        <v>55</v>
      </c>
      <c r="E371" s="38" t="s">
        <v>803</v>
      </c>
    </row>
    <row r="372" spans="1:5" ht="12.75">
      <c r="A372" t="s">
        <v>57</v>
      </c>
      <c r="E372" s="36" t="s">
        <v>498</v>
      </c>
    </row>
    <row r="373" spans="1:16" ht="12.75">
      <c r="A373" s="25" t="s">
        <v>47</v>
      </c>
      <c s="29" t="s">
        <v>530</v>
      </c>
      <c s="29" t="s">
        <v>804</v>
      </c>
      <c s="25" t="s">
        <v>49</v>
      </c>
      <c s="30" t="s">
        <v>805</v>
      </c>
      <c s="31" t="s">
        <v>77</v>
      </c>
      <c s="32">
        <v>22</v>
      </c>
      <c s="33">
        <v>0</v>
      </c>
      <c s="34">
        <f>ROUND(ROUND(H373,2)*ROUND(G373,3),2)</f>
      </c>
      <c s="31" t="s">
        <v>52</v>
      </c>
      <c r="O373">
        <f>(I373*21)/100</f>
      </c>
      <c t="s">
        <v>23</v>
      </c>
    </row>
    <row r="374" spans="1:5" ht="12.75">
      <c r="A374" s="35" t="s">
        <v>53</v>
      </c>
      <c r="E374" s="36" t="s">
        <v>49</v>
      </c>
    </row>
    <row r="375" spans="1:5" ht="89.25">
      <c r="A375" s="37" t="s">
        <v>55</v>
      </c>
      <c r="E375" s="38" t="s">
        <v>806</v>
      </c>
    </row>
    <row r="376" spans="1:5" ht="51">
      <c r="A376" t="s">
        <v>57</v>
      </c>
      <c r="E376" s="36" t="s">
        <v>807</v>
      </c>
    </row>
    <row r="377" spans="1:16" ht="12.75">
      <c r="A377" s="25" t="s">
        <v>47</v>
      </c>
      <c s="29" t="s">
        <v>535</v>
      </c>
      <c s="29" t="s">
        <v>808</v>
      </c>
      <c s="25" t="s">
        <v>49</v>
      </c>
      <c s="30" t="s">
        <v>809</v>
      </c>
      <c s="31" t="s">
        <v>77</v>
      </c>
      <c s="32">
        <v>18</v>
      </c>
      <c s="33">
        <v>0</v>
      </c>
      <c s="34">
        <f>ROUND(ROUND(H377,2)*ROUND(G377,3),2)</f>
      </c>
      <c s="31" t="s">
        <v>52</v>
      </c>
      <c r="O377">
        <f>(I377*21)/100</f>
      </c>
      <c t="s">
        <v>23</v>
      </c>
    </row>
    <row r="378" spans="1:5" ht="12.75">
      <c r="A378" s="35" t="s">
        <v>53</v>
      </c>
      <c r="E378" s="36" t="s">
        <v>215</v>
      </c>
    </row>
    <row r="379" spans="1:5" ht="12.75">
      <c r="A379" s="37" t="s">
        <v>55</v>
      </c>
      <c r="E379" s="38" t="s">
        <v>810</v>
      </c>
    </row>
    <row r="380" spans="1:5" ht="25.5">
      <c r="A380" t="s">
        <v>57</v>
      </c>
      <c r="E380" s="36" t="s">
        <v>811</v>
      </c>
    </row>
    <row r="381" spans="1:16" ht="12.75">
      <c r="A381" s="25" t="s">
        <v>47</v>
      </c>
      <c s="29" t="s">
        <v>540</v>
      </c>
      <c s="29" t="s">
        <v>500</v>
      </c>
      <c s="25" t="s">
        <v>49</v>
      </c>
      <c s="30" t="s">
        <v>501</v>
      </c>
      <c s="31" t="s">
        <v>77</v>
      </c>
      <c s="32">
        <v>52</v>
      </c>
      <c s="33">
        <v>0</v>
      </c>
      <c s="34">
        <f>ROUND(ROUND(H381,2)*ROUND(G381,3),2)</f>
      </c>
      <c s="31" t="s">
        <v>52</v>
      </c>
      <c r="O381">
        <f>(I381*21)/100</f>
      </c>
      <c t="s">
        <v>23</v>
      </c>
    </row>
    <row r="382" spans="1:5" ht="25.5">
      <c r="A382" s="35" t="s">
        <v>53</v>
      </c>
      <c r="E382" s="36" t="s">
        <v>502</v>
      </c>
    </row>
    <row r="383" spans="1:5" ht="12.75">
      <c r="A383" s="37" t="s">
        <v>55</v>
      </c>
      <c r="E383" s="38" t="s">
        <v>812</v>
      </c>
    </row>
    <row r="384" spans="1:5" ht="25.5">
      <c r="A384" t="s">
        <v>57</v>
      </c>
      <c r="E384" s="36" t="s">
        <v>504</v>
      </c>
    </row>
    <row r="385" spans="1:16" ht="25.5">
      <c r="A385" s="25" t="s">
        <v>47</v>
      </c>
      <c s="29" t="s">
        <v>545</v>
      </c>
      <c s="29" t="s">
        <v>506</v>
      </c>
      <c s="25" t="s">
        <v>49</v>
      </c>
      <c s="30" t="s">
        <v>507</v>
      </c>
      <c s="31" t="s">
        <v>77</v>
      </c>
      <c s="32">
        <v>23</v>
      </c>
      <c s="33">
        <v>0</v>
      </c>
      <c s="34">
        <f>ROUND(ROUND(H385,2)*ROUND(G385,3),2)</f>
      </c>
      <c s="31" t="s">
        <v>52</v>
      </c>
      <c r="O385">
        <f>(I385*21)/100</f>
      </c>
      <c t="s">
        <v>23</v>
      </c>
    </row>
    <row r="386" spans="1:5" ht="25.5">
      <c r="A386" s="35" t="s">
        <v>53</v>
      </c>
      <c r="E386" s="36" t="s">
        <v>496</v>
      </c>
    </row>
    <row r="387" spans="1:5" ht="38.25">
      <c r="A387" s="37" t="s">
        <v>55</v>
      </c>
      <c r="E387" s="38" t="s">
        <v>813</v>
      </c>
    </row>
    <row r="388" spans="1:5" ht="25.5">
      <c r="A388" t="s">
        <v>57</v>
      </c>
      <c r="E388" s="36" t="s">
        <v>509</v>
      </c>
    </row>
    <row r="389" spans="1:16" ht="25.5">
      <c r="A389" s="25" t="s">
        <v>47</v>
      </c>
      <c s="29" t="s">
        <v>549</v>
      </c>
      <c s="29" t="s">
        <v>511</v>
      </c>
      <c s="25" t="s">
        <v>49</v>
      </c>
      <c s="30" t="s">
        <v>512</v>
      </c>
      <c s="31" t="s">
        <v>77</v>
      </c>
      <c s="32">
        <v>25</v>
      </c>
      <c s="33">
        <v>0</v>
      </c>
      <c s="34">
        <f>ROUND(ROUND(H389,2)*ROUND(G389,3),2)</f>
      </c>
      <c s="31" t="s">
        <v>52</v>
      </c>
      <c r="O389">
        <f>(I389*21)/100</f>
      </c>
      <c t="s">
        <v>23</v>
      </c>
    </row>
    <row r="390" spans="1:5" ht="12.75">
      <c r="A390" s="35" t="s">
        <v>53</v>
      </c>
      <c r="E390" s="36" t="s">
        <v>49</v>
      </c>
    </row>
    <row r="391" spans="1:5" ht="38.25">
      <c r="A391" s="37" t="s">
        <v>55</v>
      </c>
      <c r="E391" s="38" t="s">
        <v>814</v>
      </c>
    </row>
    <row r="392" spans="1:5" ht="25.5">
      <c r="A392" t="s">
        <v>57</v>
      </c>
      <c r="E392" s="36" t="s">
        <v>513</v>
      </c>
    </row>
    <row r="393" spans="1:16" ht="12.75">
      <c r="A393" s="25" t="s">
        <v>47</v>
      </c>
      <c s="29" t="s">
        <v>554</v>
      </c>
      <c s="29" t="s">
        <v>515</v>
      </c>
      <c s="25" t="s">
        <v>49</v>
      </c>
      <c s="30" t="s">
        <v>516</v>
      </c>
      <c s="31" t="s">
        <v>77</v>
      </c>
      <c s="32">
        <v>15</v>
      </c>
      <c s="33">
        <v>0</v>
      </c>
      <c s="34">
        <f>ROUND(ROUND(H393,2)*ROUND(G393,3),2)</f>
      </c>
      <c s="31" t="s">
        <v>52</v>
      </c>
      <c r="O393">
        <f>(I393*21)/100</f>
      </c>
      <c t="s">
        <v>23</v>
      </c>
    </row>
    <row r="394" spans="1:5" ht="25.5">
      <c r="A394" s="35" t="s">
        <v>53</v>
      </c>
      <c r="E394" s="36" t="s">
        <v>496</v>
      </c>
    </row>
    <row r="395" spans="1:5" ht="12.75">
      <c r="A395" s="37" t="s">
        <v>55</v>
      </c>
      <c r="E395" s="38" t="s">
        <v>815</v>
      </c>
    </row>
    <row r="396" spans="1:5" ht="25.5">
      <c r="A396" t="s">
        <v>57</v>
      </c>
      <c r="E396" s="36" t="s">
        <v>509</v>
      </c>
    </row>
    <row r="397" spans="1:16" ht="25.5">
      <c r="A397" s="25" t="s">
        <v>47</v>
      </c>
      <c s="29" t="s">
        <v>558</v>
      </c>
      <c s="29" t="s">
        <v>519</v>
      </c>
      <c s="25" t="s">
        <v>49</v>
      </c>
      <c s="30" t="s">
        <v>520</v>
      </c>
      <c s="31" t="s">
        <v>77</v>
      </c>
      <c s="32">
        <v>17</v>
      </c>
      <c s="33">
        <v>0</v>
      </c>
      <c s="34">
        <f>ROUND(ROUND(H397,2)*ROUND(G397,3),2)</f>
      </c>
      <c s="31" t="s">
        <v>52</v>
      </c>
      <c r="O397">
        <f>(I397*21)/100</f>
      </c>
      <c t="s">
        <v>23</v>
      </c>
    </row>
    <row r="398" spans="1:5" ht="12.75">
      <c r="A398" s="35" t="s">
        <v>53</v>
      </c>
      <c r="E398" s="36" t="s">
        <v>49</v>
      </c>
    </row>
    <row r="399" spans="1:5" ht="12.75">
      <c r="A399" s="37" t="s">
        <v>55</v>
      </c>
      <c r="E399" s="38" t="s">
        <v>816</v>
      </c>
    </row>
    <row r="400" spans="1:5" ht="25.5">
      <c r="A400" t="s">
        <v>57</v>
      </c>
      <c r="E400" s="36" t="s">
        <v>521</v>
      </c>
    </row>
    <row r="401" spans="1:16" ht="25.5">
      <c r="A401" s="25" t="s">
        <v>47</v>
      </c>
      <c s="29" t="s">
        <v>562</v>
      </c>
      <c s="29" t="s">
        <v>523</v>
      </c>
      <c s="25" t="s">
        <v>49</v>
      </c>
      <c s="30" t="s">
        <v>524</v>
      </c>
      <c s="31" t="s">
        <v>123</v>
      </c>
      <c s="32">
        <v>9</v>
      </c>
      <c s="33">
        <v>0</v>
      </c>
      <c s="34">
        <f>ROUND(ROUND(H401,2)*ROUND(G401,3),2)</f>
      </c>
      <c s="31" t="s">
        <v>52</v>
      </c>
      <c r="O401">
        <f>(I401*21)/100</f>
      </c>
      <c t="s">
        <v>23</v>
      </c>
    </row>
    <row r="402" spans="1:5" ht="12.75">
      <c r="A402" s="35" t="s">
        <v>53</v>
      </c>
      <c r="E402" s="36" t="s">
        <v>124</v>
      </c>
    </row>
    <row r="403" spans="1:5" ht="38.25">
      <c r="A403" s="37" t="s">
        <v>55</v>
      </c>
      <c r="E403" s="38" t="s">
        <v>817</v>
      </c>
    </row>
    <row r="404" spans="1:5" ht="38.25">
      <c r="A404" t="s">
        <v>57</v>
      </c>
      <c r="E404" s="36" t="s">
        <v>526</v>
      </c>
    </row>
    <row r="405" spans="1:16" ht="25.5">
      <c r="A405" s="25" t="s">
        <v>47</v>
      </c>
      <c s="29" t="s">
        <v>566</v>
      </c>
      <c s="29" t="s">
        <v>528</v>
      </c>
      <c s="25" t="s">
        <v>49</v>
      </c>
      <c s="30" t="s">
        <v>529</v>
      </c>
      <c s="31" t="s">
        <v>123</v>
      </c>
      <c s="32">
        <v>9</v>
      </c>
      <c s="33">
        <v>0</v>
      </c>
      <c s="34">
        <f>ROUND(ROUND(H405,2)*ROUND(G405,3),2)</f>
      </c>
      <c s="31" t="s">
        <v>52</v>
      </c>
      <c r="O405">
        <f>(I405*21)/100</f>
      </c>
      <c t="s">
        <v>23</v>
      </c>
    </row>
    <row r="406" spans="1:5" ht="12.75">
      <c r="A406" s="35" t="s">
        <v>53</v>
      </c>
      <c r="E406" s="36" t="s">
        <v>124</v>
      </c>
    </row>
    <row r="407" spans="1:5" ht="25.5">
      <c r="A407" s="37" t="s">
        <v>55</v>
      </c>
      <c r="E407" s="38" t="s">
        <v>818</v>
      </c>
    </row>
    <row r="408" spans="1:5" ht="38.25">
      <c r="A408" t="s">
        <v>57</v>
      </c>
      <c r="E408" s="36" t="s">
        <v>526</v>
      </c>
    </row>
    <row r="409" spans="1:16" ht="25.5">
      <c r="A409" s="25" t="s">
        <v>47</v>
      </c>
      <c s="29" t="s">
        <v>570</v>
      </c>
      <c s="29" t="s">
        <v>531</v>
      </c>
      <c s="25" t="s">
        <v>49</v>
      </c>
      <c s="30" t="s">
        <v>532</v>
      </c>
      <c s="31" t="s">
        <v>123</v>
      </c>
      <c s="32">
        <v>4.25</v>
      </c>
      <c s="33">
        <v>0</v>
      </c>
      <c s="34">
        <f>ROUND(ROUND(H409,2)*ROUND(G409,3),2)</f>
      </c>
      <c s="31" t="s">
        <v>52</v>
      </c>
      <c r="O409">
        <f>(I409*21)/100</f>
      </c>
      <c t="s">
        <v>23</v>
      </c>
    </row>
    <row r="410" spans="1:5" ht="12.75">
      <c r="A410" s="35" t="s">
        <v>53</v>
      </c>
      <c r="E410" s="36" t="s">
        <v>335</v>
      </c>
    </row>
    <row r="411" spans="1:5" ht="25.5">
      <c r="A411" s="37" t="s">
        <v>55</v>
      </c>
      <c r="E411" s="38" t="s">
        <v>819</v>
      </c>
    </row>
    <row r="412" spans="1:5" ht="12.75">
      <c r="A412" t="s">
        <v>57</v>
      </c>
      <c r="E412" s="36" t="s">
        <v>534</v>
      </c>
    </row>
    <row r="413" spans="1:16" ht="12.75">
      <c r="A413" s="25" t="s">
        <v>47</v>
      </c>
      <c s="29" t="s">
        <v>575</v>
      </c>
      <c s="29" t="s">
        <v>536</v>
      </c>
      <c s="25" t="s">
        <v>49</v>
      </c>
      <c s="30" t="s">
        <v>537</v>
      </c>
      <c s="31" t="s">
        <v>123</v>
      </c>
      <c s="32">
        <v>4.25</v>
      </c>
      <c s="33">
        <v>0</v>
      </c>
      <c s="34">
        <f>ROUND(ROUND(H413,2)*ROUND(G413,3),2)</f>
      </c>
      <c s="31" t="s">
        <v>52</v>
      </c>
      <c r="O413">
        <f>(I413*21)/100</f>
      </c>
      <c t="s">
        <v>23</v>
      </c>
    </row>
    <row r="414" spans="1:5" ht="12.75">
      <c r="A414" s="35" t="s">
        <v>53</v>
      </c>
      <c r="E414" s="36" t="s">
        <v>335</v>
      </c>
    </row>
    <row r="415" spans="1:5" ht="25.5">
      <c r="A415" s="37" t="s">
        <v>55</v>
      </c>
      <c r="E415" s="38" t="s">
        <v>820</v>
      </c>
    </row>
    <row r="416" spans="1:5" ht="12.75">
      <c r="A416" t="s">
        <v>57</v>
      </c>
      <c r="E416" s="36" t="s">
        <v>539</v>
      </c>
    </row>
    <row r="417" spans="1:16" ht="12.75">
      <c r="A417" s="25" t="s">
        <v>47</v>
      </c>
      <c s="29" t="s">
        <v>580</v>
      </c>
      <c s="29" t="s">
        <v>541</v>
      </c>
      <c s="25" t="s">
        <v>49</v>
      </c>
      <c s="30" t="s">
        <v>542</v>
      </c>
      <c s="31" t="s">
        <v>163</v>
      </c>
      <c s="32">
        <v>35</v>
      </c>
      <c s="33">
        <v>0</v>
      </c>
      <c s="34">
        <f>ROUND(ROUND(H417,2)*ROUND(G417,3),2)</f>
      </c>
      <c s="31" t="s">
        <v>52</v>
      </c>
      <c r="O417">
        <f>(I417*21)/100</f>
      </c>
      <c t="s">
        <v>23</v>
      </c>
    </row>
    <row r="418" spans="1:5" ht="12.75">
      <c r="A418" s="35" t="s">
        <v>53</v>
      </c>
      <c r="E418" s="36" t="s">
        <v>335</v>
      </c>
    </row>
    <row r="419" spans="1:5" ht="38.25">
      <c r="A419" s="37" t="s">
        <v>55</v>
      </c>
      <c r="E419" s="38" t="s">
        <v>821</v>
      </c>
    </row>
    <row r="420" spans="1:5" ht="51">
      <c r="A420" t="s">
        <v>57</v>
      </c>
      <c r="E420" s="36" t="s">
        <v>544</v>
      </c>
    </row>
    <row r="421" spans="1:16" ht="12.75">
      <c r="A421" s="25" t="s">
        <v>47</v>
      </c>
      <c s="29" t="s">
        <v>585</v>
      </c>
      <c s="29" t="s">
        <v>546</v>
      </c>
      <c s="25" t="s">
        <v>49</v>
      </c>
      <c s="30" t="s">
        <v>547</v>
      </c>
      <c s="31" t="s">
        <v>163</v>
      </c>
      <c s="32">
        <v>3647.15</v>
      </c>
      <c s="33">
        <v>0</v>
      </c>
      <c s="34">
        <f>ROUND(ROUND(H421,2)*ROUND(G421,3),2)</f>
      </c>
      <c s="31" t="s">
        <v>52</v>
      </c>
      <c r="O421">
        <f>(I421*21)/100</f>
      </c>
      <c t="s">
        <v>23</v>
      </c>
    </row>
    <row r="422" spans="1:5" ht="12.75">
      <c r="A422" s="35" t="s">
        <v>53</v>
      </c>
      <c r="E422" s="36" t="s">
        <v>335</v>
      </c>
    </row>
    <row r="423" spans="1:5" ht="229.5">
      <c r="A423" s="37" t="s">
        <v>55</v>
      </c>
      <c r="E423" s="38" t="s">
        <v>822</v>
      </c>
    </row>
    <row r="424" spans="1:5" ht="51">
      <c r="A424" t="s">
        <v>57</v>
      </c>
      <c r="E424" s="36" t="s">
        <v>544</v>
      </c>
    </row>
    <row r="425" spans="1:16" ht="12.75">
      <c r="A425" s="25" t="s">
        <v>47</v>
      </c>
      <c s="29" t="s">
        <v>590</v>
      </c>
      <c s="29" t="s">
        <v>823</v>
      </c>
      <c s="25" t="s">
        <v>49</v>
      </c>
      <c s="30" t="s">
        <v>824</v>
      </c>
      <c s="31" t="s">
        <v>163</v>
      </c>
      <c s="32">
        <v>20</v>
      </c>
      <c s="33">
        <v>0</v>
      </c>
      <c s="34">
        <f>ROUND(ROUND(H425,2)*ROUND(G425,3),2)</f>
      </c>
      <c s="31" t="s">
        <v>52</v>
      </c>
      <c r="O425">
        <f>(I425*21)/100</f>
      </c>
      <c t="s">
        <v>23</v>
      </c>
    </row>
    <row r="426" spans="1:5" ht="12.75">
      <c r="A426" s="35" t="s">
        <v>53</v>
      </c>
      <c r="E426" s="36" t="s">
        <v>335</v>
      </c>
    </row>
    <row r="427" spans="1:5" ht="51">
      <c r="A427" s="37" t="s">
        <v>55</v>
      </c>
      <c r="E427" s="38" t="s">
        <v>825</v>
      </c>
    </row>
    <row r="428" spans="1:5" ht="38.25">
      <c r="A428" t="s">
        <v>57</v>
      </c>
      <c r="E428" s="36" t="s">
        <v>826</v>
      </c>
    </row>
    <row r="429" spans="1:16" ht="12.75">
      <c r="A429" s="25" t="s">
        <v>47</v>
      </c>
      <c s="29" t="s">
        <v>594</v>
      </c>
      <c s="29" t="s">
        <v>550</v>
      </c>
      <c s="25" t="s">
        <v>49</v>
      </c>
      <c s="30" t="s">
        <v>551</v>
      </c>
      <c s="31" t="s">
        <v>163</v>
      </c>
      <c s="32">
        <v>95.15</v>
      </c>
      <c s="33">
        <v>0</v>
      </c>
      <c s="34">
        <f>ROUND(ROUND(H429,2)*ROUND(G429,3),2)</f>
      </c>
      <c s="31" t="s">
        <v>52</v>
      </c>
      <c r="O429">
        <f>(I429*21)/100</f>
      </c>
      <c t="s">
        <v>23</v>
      </c>
    </row>
    <row r="430" spans="1:5" ht="12.75">
      <c r="A430" s="35" t="s">
        <v>53</v>
      </c>
      <c r="E430" s="36" t="s">
        <v>49</v>
      </c>
    </row>
    <row r="431" spans="1:5" ht="204">
      <c r="A431" s="37" t="s">
        <v>55</v>
      </c>
      <c r="E431" s="38" t="s">
        <v>827</v>
      </c>
    </row>
    <row r="432" spans="1:5" ht="63.75">
      <c r="A432" t="s">
        <v>57</v>
      </c>
      <c r="E432" s="36" t="s">
        <v>553</v>
      </c>
    </row>
    <row r="433" spans="1:16" ht="12.75">
      <c r="A433" s="25" t="s">
        <v>47</v>
      </c>
      <c s="29" t="s">
        <v>600</v>
      </c>
      <c s="29" t="s">
        <v>555</v>
      </c>
      <c s="25" t="s">
        <v>49</v>
      </c>
      <c s="30" t="s">
        <v>556</v>
      </c>
      <c s="31" t="s">
        <v>163</v>
      </c>
      <c s="32">
        <v>169.795</v>
      </c>
      <c s="33">
        <v>0</v>
      </c>
      <c s="34">
        <f>ROUND(ROUND(H433,2)*ROUND(G433,3),2)</f>
      </c>
      <c s="31" t="s">
        <v>52</v>
      </c>
      <c r="O433">
        <f>(I433*21)/100</f>
      </c>
      <c t="s">
        <v>23</v>
      </c>
    </row>
    <row r="434" spans="1:5" ht="12.75">
      <c r="A434" s="35" t="s">
        <v>53</v>
      </c>
      <c r="E434" s="36" t="s">
        <v>49</v>
      </c>
    </row>
    <row r="435" spans="1:5" ht="344.25">
      <c r="A435" s="37" t="s">
        <v>55</v>
      </c>
      <c r="E435" s="38" t="s">
        <v>828</v>
      </c>
    </row>
    <row r="436" spans="1:5" ht="63.75">
      <c r="A436" t="s">
        <v>57</v>
      </c>
      <c r="E436" s="36" t="s">
        <v>553</v>
      </c>
    </row>
    <row r="437" spans="1:16" ht="12.75">
      <c r="A437" s="25" t="s">
        <v>47</v>
      </c>
      <c s="29" t="s">
        <v>606</v>
      </c>
      <c s="29" t="s">
        <v>559</v>
      </c>
      <c s="25" t="s">
        <v>49</v>
      </c>
      <c s="30" t="s">
        <v>560</v>
      </c>
      <c s="31" t="s">
        <v>163</v>
      </c>
      <c s="32">
        <v>35.35</v>
      </c>
      <c s="33">
        <v>0</v>
      </c>
      <c s="34">
        <f>ROUND(ROUND(H437,2)*ROUND(G437,3),2)</f>
      </c>
      <c s="31" t="s">
        <v>52</v>
      </c>
      <c r="O437">
        <f>(I437*21)/100</f>
      </c>
      <c t="s">
        <v>23</v>
      </c>
    </row>
    <row r="438" spans="1:5" ht="12.75">
      <c r="A438" s="35" t="s">
        <v>53</v>
      </c>
      <c r="E438" s="36" t="s">
        <v>49</v>
      </c>
    </row>
    <row r="439" spans="1:5" ht="89.25">
      <c r="A439" s="37" t="s">
        <v>55</v>
      </c>
      <c r="E439" s="38" t="s">
        <v>829</v>
      </c>
    </row>
    <row r="440" spans="1:5" ht="63.75">
      <c r="A440" t="s">
        <v>57</v>
      </c>
      <c r="E440" s="36" t="s">
        <v>553</v>
      </c>
    </row>
    <row r="441" spans="1:16" ht="12.75">
      <c r="A441" s="25" t="s">
        <v>47</v>
      </c>
      <c s="29" t="s">
        <v>611</v>
      </c>
      <c s="29" t="s">
        <v>563</v>
      </c>
      <c s="25" t="s">
        <v>49</v>
      </c>
      <c s="30" t="s">
        <v>564</v>
      </c>
      <c s="31" t="s">
        <v>163</v>
      </c>
      <c s="32">
        <v>27.02</v>
      </c>
      <c s="33">
        <v>0</v>
      </c>
      <c s="34">
        <f>ROUND(ROUND(H441,2)*ROUND(G441,3),2)</f>
      </c>
      <c s="31" t="s">
        <v>52</v>
      </c>
      <c r="O441">
        <f>(I441*21)/100</f>
      </c>
      <c t="s">
        <v>23</v>
      </c>
    </row>
    <row r="442" spans="1:5" ht="12.75">
      <c r="A442" s="35" t="s">
        <v>53</v>
      </c>
      <c r="E442" s="36" t="s">
        <v>49</v>
      </c>
    </row>
    <row r="443" spans="1:5" ht="114.75">
      <c r="A443" s="37" t="s">
        <v>55</v>
      </c>
      <c r="E443" s="38" t="s">
        <v>830</v>
      </c>
    </row>
    <row r="444" spans="1:5" ht="63.75">
      <c r="A444" t="s">
        <v>57</v>
      </c>
      <c r="E444" s="36" t="s">
        <v>553</v>
      </c>
    </row>
    <row r="445" spans="1:16" ht="12.75">
      <c r="A445" s="25" t="s">
        <v>47</v>
      </c>
      <c s="29" t="s">
        <v>617</v>
      </c>
      <c s="29" t="s">
        <v>567</v>
      </c>
      <c s="25" t="s">
        <v>49</v>
      </c>
      <c s="30" t="s">
        <v>568</v>
      </c>
      <c s="31" t="s">
        <v>163</v>
      </c>
      <c s="32">
        <v>11.44</v>
      </c>
      <c s="33">
        <v>0</v>
      </c>
      <c s="34">
        <f>ROUND(ROUND(H445,2)*ROUND(G445,3),2)</f>
      </c>
      <c s="31" t="s">
        <v>52</v>
      </c>
      <c r="O445">
        <f>(I445*21)/100</f>
      </c>
      <c t="s">
        <v>23</v>
      </c>
    </row>
    <row r="446" spans="1:5" ht="12.75">
      <c r="A446" s="35" t="s">
        <v>53</v>
      </c>
      <c r="E446" s="36" t="s">
        <v>49</v>
      </c>
    </row>
    <row r="447" spans="1:5" ht="25.5">
      <c r="A447" s="37" t="s">
        <v>55</v>
      </c>
      <c r="E447" s="38" t="s">
        <v>831</v>
      </c>
    </row>
    <row r="448" spans="1:5" ht="63.75">
      <c r="A448" t="s">
        <v>57</v>
      </c>
      <c r="E448" s="36" t="s">
        <v>553</v>
      </c>
    </row>
    <row r="449" spans="1:16" ht="12.75">
      <c r="A449" s="25" t="s">
        <v>47</v>
      </c>
      <c s="29" t="s">
        <v>621</v>
      </c>
      <c s="29" t="s">
        <v>571</v>
      </c>
      <c s="25" t="s">
        <v>49</v>
      </c>
      <c s="30" t="s">
        <v>572</v>
      </c>
      <c s="31" t="s">
        <v>163</v>
      </c>
      <c s="32">
        <v>165</v>
      </c>
      <c s="33">
        <v>0</v>
      </c>
      <c s="34">
        <f>ROUND(ROUND(H449,2)*ROUND(G449,3),2)</f>
      </c>
      <c s="31" t="s">
        <v>52</v>
      </c>
      <c r="O449">
        <f>(I449*21)/100</f>
      </c>
      <c t="s">
        <v>23</v>
      </c>
    </row>
    <row r="450" spans="1:5" ht="12.75">
      <c r="A450" s="35" t="s">
        <v>53</v>
      </c>
      <c r="E450" s="36" t="s">
        <v>49</v>
      </c>
    </row>
    <row r="451" spans="1:5" ht="12.75">
      <c r="A451" s="37" t="s">
        <v>55</v>
      </c>
      <c r="E451" s="38" t="s">
        <v>832</v>
      </c>
    </row>
    <row r="452" spans="1:5" ht="25.5">
      <c r="A452" t="s">
        <v>57</v>
      </c>
      <c r="E452" s="36" t="s">
        <v>574</v>
      </c>
    </row>
    <row r="453" spans="1:16" ht="12.75">
      <c r="A453" s="25" t="s">
        <v>47</v>
      </c>
      <c s="29" t="s">
        <v>625</v>
      </c>
      <c s="29" t="s">
        <v>576</v>
      </c>
      <c s="25" t="s">
        <v>49</v>
      </c>
      <c s="30" t="s">
        <v>577</v>
      </c>
      <c s="31" t="s">
        <v>133</v>
      </c>
      <c s="32">
        <v>1.589</v>
      </c>
      <c s="33">
        <v>0</v>
      </c>
      <c s="34">
        <f>ROUND(ROUND(H453,2)*ROUND(G453,3),2)</f>
      </c>
      <c s="31" t="s">
        <v>52</v>
      </c>
      <c r="O453">
        <f>(I453*21)/100</f>
      </c>
      <c t="s">
        <v>23</v>
      </c>
    </row>
    <row r="454" spans="1:5" ht="12.75">
      <c r="A454" s="35" t="s">
        <v>53</v>
      </c>
      <c r="E454" s="36" t="s">
        <v>335</v>
      </c>
    </row>
    <row r="455" spans="1:5" ht="140.25">
      <c r="A455" s="37" t="s">
        <v>55</v>
      </c>
      <c r="E455" s="38" t="s">
        <v>833</v>
      </c>
    </row>
    <row r="456" spans="1:5" ht="38.25">
      <c r="A456" t="s">
        <v>57</v>
      </c>
      <c r="E456" s="36" t="s">
        <v>579</v>
      </c>
    </row>
    <row r="457" spans="1:16" ht="25.5">
      <c r="A457" s="25" t="s">
        <v>47</v>
      </c>
      <c s="29" t="s">
        <v>629</v>
      </c>
      <c s="29" t="s">
        <v>581</v>
      </c>
      <c s="25" t="s">
        <v>49</v>
      </c>
      <c s="30" t="s">
        <v>582</v>
      </c>
      <c s="31" t="s">
        <v>163</v>
      </c>
      <c s="32">
        <v>1</v>
      </c>
      <c s="33">
        <v>0</v>
      </c>
      <c s="34">
        <f>ROUND(ROUND(H457,2)*ROUND(G457,3),2)</f>
      </c>
      <c s="31" t="s">
        <v>52</v>
      </c>
      <c r="O457">
        <f>(I457*21)/100</f>
      </c>
      <c t="s">
        <v>23</v>
      </c>
    </row>
    <row r="458" spans="1:5" ht="12.75">
      <c r="A458" s="35" t="s">
        <v>53</v>
      </c>
      <c r="E458" s="36" t="s">
        <v>335</v>
      </c>
    </row>
    <row r="459" spans="1:5" ht="38.25">
      <c r="A459" s="37" t="s">
        <v>55</v>
      </c>
      <c r="E459" s="38" t="s">
        <v>834</v>
      </c>
    </row>
    <row r="460" spans="1:5" ht="76.5">
      <c r="A460" t="s">
        <v>57</v>
      </c>
      <c r="E460" s="36" t="s">
        <v>584</v>
      </c>
    </row>
    <row r="461" spans="1:16" ht="12.75">
      <c r="A461" s="25" t="s">
        <v>47</v>
      </c>
      <c s="29" t="s">
        <v>633</v>
      </c>
      <c s="29" t="s">
        <v>586</v>
      </c>
      <c s="25" t="s">
        <v>49</v>
      </c>
      <c s="30" t="s">
        <v>587</v>
      </c>
      <c s="31" t="s">
        <v>163</v>
      </c>
      <c s="32">
        <v>1562</v>
      </c>
      <c s="33">
        <v>0</v>
      </c>
      <c s="34">
        <f>ROUND(ROUND(H461,2)*ROUND(G461,3),2)</f>
      </c>
      <c s="31" t="s">
        <v>52</v>
      </c>
      <c r="O461">
        <f>(I461*21)/100</f>
      </c>
      <c t="s">
        <v>23</v>
      </c>
    </row>
    <row r="462" spans="1:5" ht="12.75">
      <c r="A462" s="35" t="s">
        <v>53</v>
      </c>
      <c r="E462" s="36" t="s">
        <v>335</v>
      </c>
    </row>
    <row r="463" spans="1:5" ht="38.25">
      <c r="A463" s="37" t="s">
        <v>55</v>
      </c>
      <c r="E463" s="38" t="s">
        <v>835</v>
      </c>
    </row>
    <row r="464" spans="1:5" ht="89.25">
      <c r="A464" t="s">
        <v>57</v>
      </c>
      <c r="E464" s="36" t="s">
        <v>589</v>
      </c>
    </row>
    <row r="465" spans="1:16" ht="12.75">
      <c r="A465" s="25" t="s">
        <v>47</v>
      </c>
      <c s="29" t="s">
        <v>638</v>
      </c>
      <c s="29" t="s">
        <v>836</v>
      </c>
      <c s="25" t="s">
        <v>49</v>
      </c>
      <c s="30" t="s">
        <v>837</v>
      </c>
      <c s="31" t="s">
        <v>163</v>
      </c>
      <c s="32">
        <v>30</v>
      </c>
      <c s="33">
        <v>0</v>
      </c>
      <c s="34">
        <f>ROUND(ROUND(H465,2)*ROUND(G465,3),2)</f>
      </c>
      <c s="31" t="s">
        <v>52</v>
      </c>
      <c r="O465">
        <f>(I465*21)/100</f>
      </c>
      <c t="s">
        <v>23</v>
      </c>
    </row>
    <row r="466" spans="1:5" ht="25.5">
      <c r="A466" s="35" t="s">
        <v>53</v>
      </c>
      <c r="E466" s="36" t="s">
        <v>838</v>
      </c>
    </row>
    <row r="467" spans="1:5" ht="12.75">
      <c r="A467" s="37" t="s">
        <v>55</v>
      </c>
      <c r="E467" s="38" t="s">
        <v>839</v>
      </c>
    </row>
    <row r="468" spans="1:5" ht="76.5">
      <c r="A468" t="s">
        <v>57</v>
      </c>
      <c r="E468" s="36" t="s">
        <v>840</v>
      </c>
    </row>
    <row r="469" spans="1:16" ht="12.75">
      <c r="A469" s="25" t="s">
        <v>47</v>
      </c>
      <c s="29" t="s">
        <v>642</v>
      </c>
      <c s="29" t="s">
        <v>595</v>
      </c>
      <c s="25" t="s">
        <v>49</v>
      </c>
      <c s="30" t="s">
        <v>596</v>
      </c>
      <c s="31" t="s">
        <v>163</v>
      </c>
      <c s="32">
        <v>47.5</v>
      </c>
      <c s="33">
        <v>0</v>
      </c>
      <c s="34">
        <f>ROUND(ROUND(H469,2)*ROUND(G469,3),2)</f>
      </c>
      <c s="31" t="s">
        <v>52</v>
      </c>
      <c r="O469">
        <f>(I469*21)/100</f>
      </c>
      <c t="s">
        <v>23</v>
      </c>
    </row>
    <row r="470" spans="1:5" ht="25.5">
      <c r="A470" s="35" t="s">
        <v>53</v>
      </c>
      <c r="E470" s="36" t="s">
        <v>841</v>
      </c>
    </row>
    <row r="471" spans="1:5" ht="12.75">
      <c r="A471" s="37" t="s">
        <v>55</v>
      </c>
      <c r="E471" s="38" t="s">
        <v>842</v>
      </c>
    </row>
    <row r="472" spans="1:5" ht="76.5">
      <c r="A472" t="s">
        <v>57</v>
      </c>
      <c r="E472" s="36" t="s">
        <v>599</v>
      </c>
    </row>
    <row r="473" spans="1:16" ht="12.75">
      <c r="A473" s="25" t="s">
        <v>47</v>
      </c>
      <c s="29" t="s">
        <v>647</v>
      </c>
      <c s="29" t="s">
        <v>601</v>
      </c>
      <c s="25" t="s">
        <v>49</v>
      </c>
      <c s="30" t="s">
        <v>602</v>
      </c>
      <c s="31" t="s">
        <v>163</v>
      </c>
      <c s="32">
        <v>35.5</v>
      </c>
      <c s="33">
        <v>0</v>
      </c>
      <c s="34">
        <f>ROUND(ROUND(H473,2)*ROUND(G473,3),2)</f>
      </c>
      <c s="31" t="s">
        <v>52</v>
      </c>
      <c r="O473">
        <f>(I473*21)/100</f>
      </c>
      <c t="s">
        <v>23</v>
      </c>
    </row>
    <row r="474" spans="1:5" ht="12.75">
      <c r="A474" s="35" t="s">
        <v>53</v>
      </c>
      <c r="E474" s="36" t="s">
        <v>718</v>
      </c>
    </row>
    <row r="475" spans="1:5" ht="12.75">
      <c r="A475" s="37" t="s">
        <v>55</v>
      </c>
      <c r="E475" s="38" t="s">
        <v>843</v>
      </c>
    </row>
    <row r="476" spans="1:5" ht="76.5">
      <c r="A476" t="s">
        <v>57</v>
      </c>
      <c r="E476" s="36" t="s">
        <v>605</v>
      </c>
    </row>
    <row r="477" spans="1:16" ht="12.75">
      <c r="A477" s="25" t="s">
        <v>47</v>
      </c>
      <c s="29" t="s">
        <v>652</v>
      </c>
      <c s="29" t="s">
        <v>607</v>
      </c>
      <c s="25" t="s">
        <v>49</v>
      </c>
      <c s="30" t="s">
        <v>608</v>
      </c>
      <c s="31" t="s">
        <v>123</v>
      </c>
      <c s="32">
        <v>867.3</v>
      </c>
      <c s="33">
        <v>0</v>
      </c>
      <c s="34">
        <f>ROUND(ROUND(H477,2)*ROUND(G477,3),2)</f>
      </c>
      <c s="31" t="s">
        <v>52</v>
      </c>
      <c r="O477">
        <f>(I477*21)/100</f>
      </c>
      <c t="s">
        <v>23</v>
      </c>
    </row>
    <row r="478" spans="1:5" ht="12.75">
      <c r="A478" s="35" t="s">
        <v>53</v>
      </c>
      <c r="E478" s="36" t="s">
        <v>718</v>
      </c>
    </row>
    <row r="479" spans="1:5" ht="38.25">
      <c r="A479" s="37" t="s">
        <v>55</v>
      </c>
      <c r="E479" s="38" t="s">
        <v>844</v>
      </c>
    </row>
    <row r="480" spans="1:5" ht="102">
      <c r="A480" t="s">
        <v>57</v>
      </c>
      <c r="E480" s="36" t="s">
        <v>610</v>
      </c>
    </row>
    <row r="481" spans="1:16" ht="12.75">
      <c r="A481" s="25" t="s">
        <v>47</v>
      </c>
      <c s="29" t="s">
        <v>655</v>
      </c>
      <c s="29" t="s">
        <v>845</v>
      </c>
      <c s="25" t="s">
        <v>49</v>
      </c>
      <c s="30" t="s">
        <v>846</v>
      </c>
      <c s="31" t="s">
        <v>123</v>
      </c>
      <c s="32">
        <v>41</v>
      </c>
      <c s="33">
        <v>0</v>
      </c>
      <c s="34">
        <f>ROUND(ROUND(H481,2)*ROUND(G481,3),2)</f>
      </c>
      <c s="31" t="s">
        <v>52</v>
      </c>
      <c r="O481">
        <f>(I481*21)/100</f>
      </c>
      <c t="s">
        <v>23</v>
      </c>
    </row>
    <row r="482" spans="1:5" ht="12.75">
      <c r="A482" s="35" t="s">
        <v>53</v>
      </c>
      <c r="E482" s="36" t="s">
        <v>49</v>
      </c>
    </row>
    <row r="483" spans="1:5" ht="38.25">
      <c r="A483" s="37" t="s">
        <v>55</v>
      </c>
      <c r="E483" s="38" t="s">
        <v>847</v>
      </c>
    </row>
    <row r="484" spans="1:5" ht="89.25">
      <c r="A484" t="s">
        <v>57</v>
      </c>
      <c r="E484" s="36" t="s">
        <v>848</v>
      </c>
    </row>
    <row r="485" spans="1:16" ht="12.75">
      <c r="A485" s="25" t="s">
        <v>47</v>
      </c>
      <c s="29" t="s">
        <v>659</v>
      </c>
      <c s="29" t="s">
        <v>612</v>
      </c>
      <c s="25" t="s">
        <v>49</v>
      </c>
      <c s="30" t="s">
        <v>613</v>
      </c>
      <c s="31" t="s">
        <v>133</v>
      </c>
      <c s="32">
        <v>25.46</v>
      </c>
      <c s="33">
        <v>0</v>
      </c>
      <c s="34">
        <f>ROUND(ROUND(H485,2)*ROUND(G485,3),2)</f>
      </c>
      <c s="31" t="s">
        <v>52</v>
      </c>
      <c r="O485">
        <f>(I485*21)/100</f>
      </c>
      <c t="s">
        <v>23</v>
      </c>
    </row>
    <row r="486" spans="1:5" ht="12.75">
      <c r="A486" s="35" t="s">
        <v>53</v>
      </c>
      <c r="E486" s="36" t="s">
        <v>215</v>
      </c>
    </row>
    <row r="487" spans="1:5" ht="25.5">
      <c r="A487" s="37" t="s">
        <v>55</v>
      </c>
      <c r="E487" s="38" t="s">
        <v>849</v>
      </c>
    </row>
    <row r="488" spans="1:5" ht="102">
      <c r="A488" t="s">
        <v>57</v>
      </c>
      <c r="E488" s="36" t="s">
        <v>616</v>
      </c>
    </row>
    <row r="489" spans="1:16" ht="12.75">
      <c r="A489" s="25" t="s">
        <v>47</v>
      </c>
      <c s="29" t="s">
        <v>662</v>
      </c>
      <c s="29" t="s">
        <v>618</v>
      </c>
      <c s="25" t="s">
        <v>49</v>
      </c>
      <c s="30" t="s">
        <v>619</v>
      </c>
      <c s="31" t="s">
        <v>133</v>
      </c>
      <c s="32">
        <v>42.602</v>
      </c>
      <c s="33">
        <v>0</v>
      </c>
      <c s="34">
        <f>ROUND(ROUND(H489,2)*ROUND(G489,3),2)</f>
      </c>
      <c s="31" t="s">
        <v>52</v>
      </c>
      <c r="O489">
        <f>(I489*21)/100</f>
      </c>
      <c t="s">
        <v>23</v>
      </c>
    </row>
    <row r="490" spans="1:5" ht="12.75">
      <c r="A490" s="35" t="s">
        <v>53</v>
      </c>
      <c r="E490" s="36" t="s">
        <v>215</v>
      </c>
    </row>
    <row r="491" spans="1:5" ht="63.75">
      <c r="A491" s="37" t="s">
        <v>55</v>
      </c>
      <c r="E491" s="38" t="s">
        <v>850</v>
      </c>
    </row>
    <row r="492" spans="1:5" ht="102">
      <c r="A492" t="s">
        <v>57</v>
      </c>
      <c r="E492" s="36" t="s">
        <v>616</v>
      </c>
    </row>
    <row r="493" spans="1:16" ht="12.75">
      <c r="A493" s="25" t="s">
        <v>47</v>
      </c>
      <c s="29" t="s">
        <v>667</v>
      </c>
      <c s="29" t="s">
        <v>622</v>
      </c>
      <c s="25" t="s">
        <v>49</v>
      </c>
      <c s="30" t="s">
        <v>623</v>
      </c>
      <c s="31" t="s">
        <v>133</v>
      </c>
      <c s="32">
        <v>1.56</v>
      </c>
      <c s="33">
        <v>0</v>
      </c>
      <c s="34">
        <f>ROUND(ROUND(H493,2)*ROUND(G493,3),2)</f>
      </c>
      <c s="31" t="s">
        <v>52</v>
      </c>
      <c r="O493">
        <f>(I493*21)/100</f>
      </c>
      <c t="s">
        <v>23</v>
      </c>
    </row>
    <row r="494" spans="1:5" ht="12.75">
      <c r="A494" s="35" t="s">
        <v>53</v>
      </c>
      <c r="E494" s="36" t="s">
        <v>215</v>
      </c>
    </row>
    <row r="495" spans="1:5" ht="12.75">
      <c r="A495" s="37" t="s">
        <v>55</v>
      </c>
      <c r="E495" s="38" t="s">
        <v>851</v>
      </c>
    </row>
    <row r="496" spans="1:5" ht="102">
      <c r="A496" t="s">
        <v>57</v>
      </c>
      <c r="E496" s="36" t="s">
        <v>616</v>
      </c>
    </row>
    <row r="497" spans="1:16" ht="12.75">
      <c r="A497" s="25" t="s">
        <v>47</v>
      </c>
      <c s="29" t="s">
        <v>669</v>
      </c>
      <c s="29" t="s">
        <v>626</v>
      </c>
      <c s="25" t="s">
        <v>49</v>
      </c>
      <c s="30" t="s">
        <v>627</v>
      </c>
      <c s="31" t="s">
        <v>133</v>
      </c>
      <c s="32">
        <v>46.979</v>
      </c>
      <c s="33">
        <v>0</v>
      </c>
      <c s="34">
        <f>ROUND(ROUND(H497,2)*ROUND(G497,3),2)</f>
      </c>
      <c s="31" t="s">
        <v>52</v>
      </c>
      <c r="O497">
        <f>(I497*21)/100</f>
      </c>
      <c t="s">
        <v>23</v>
      </c>
    </row>
    <row r="498" spans="1:5" ht="12.75">
      <c r="A498" s="35" t="s">
        <v>53</v>
      </c>
      <c r="E498" s="36" t="s">
        <v>215</v>
      </c>
    </row>
    <row r="499" spans="1:5" ht="102">
      <c r="A499" s="37" t="s">
        <v>55</v>
      </c>
      <c r="E499" s="38" t="s">
        <v>852</v>
      </c>
    </row>
    <row r="500" spans="1:5" ht="102">
      <c r="A500" t="s">
        <v>57</v>
      </c>
      <c r="E500" s="36" t="s">
        <v>616</v>
      </c>
    </row>
    <row r="501" spans="1:16" ht="12.75">
      <c r="A501" s="25" t="s">
        <v>47</v>
      </c>
      <c s="29" t="s">
        <v>853</v>
      </c>
      <c s="29" t="s">
        <v>630</v>
      </c>
      <c s="25" t="s">
        <v>49</v>
      </c>
      <c s="30" t="s">
        <v>631</v>
      </c>
      <c s="31" t="s">
        <v>133</v>
      </c>
      <c s="32">
        <v>11.758</v>
      </c>
      <c s="33">
        <v>0</v>
      </c>
      <c s="34">
        <f>ROUND(ROUND(H501,2)*ROUND(G501,3),2)</f>
      </c>
      <c s="31" t="s">
        <v>52</v>
      </c>
      <c r="O501">
        <f>(I501*21)/100</f>
      </c>
      <c t="s">
        <v>23</v>
      </c>
    </row>
    <row r="502" spans="1:5" ht="12.75">
      <c r="A502" s="35" t="s">
        <v>53</v>
      </c>
      <c r="E502" s="36" t="s">
        <v>215</v>
      </c>
    </row>
    <row r="503" spans="1:5" ht="51">
      <c r="A503" s="37" t="s">
        <v>55</v>
      </c>
      <c r="E503" s="38" t="s">
        <v>854</v>
      </c>
    </row>
    <row r="504" spans="1:5" ht="102">
      <c r="A504" t="s">
        <v>57</v>
      </c>
      <c r="E504" s="36" t="s">
        <v>616</v>
      </c>
    </row>
    <row r="505" spans="1:16" ht="12.75">
      <c r="A505" s="25" t="s">
        <v>47</v>
      </c>
      <c s="29" t="s">
        <v>855</v>
      </c>
      <c s="29" t="s">
        <v>856</v>
      </c>
      <c s="25" t="s">
        <v>49</v>
      </c>
      <c s="30" t="s">
        <v>857</v>
      </c>
      <c s="31" t="s">
        <v>163</v>
      </c>
      <c s="32">
        <v>10.5</v>
      </c>
      <c s="33">
        <v>0</v>
      </c>
      <c s="34">
        <f>ROUND(ROUND(H505,2)*ROUND(G505,3),2)</f>
      </c>
      <c s="31" t="s">
        <v>52</v>
      </c>
      <c r="O505">
        <f>(I505*21)/100</f>
      </c>
      <c t="s">
        <v>23</v>
      </c>
    </row>
    <row r="506" spans="1:5" ht="12.75">
      <c r="A506" s="35" t="s">
        <v>53</v>
      </c>
      <c r="E506" s="36" t="s">
        <v>215</v>
      </c>
    </row>
    <row r="507" spans="1:5" ht="12.75">
      <c r="A507" s="37" t="s">
        <v>55</v>
      </c>
      <c r="E507" s="38" t="s">
        <v>858</v>
      </c>
    </row>
    <row r="508" spans="1:5" ht="76.5">
      <c r="A508" t="s">
        <v>57</v>
      </c>
      <c r="E508" s="36" t="s">
        <v>859</v>
      </c>
    </row>
    <row r="509" spans="1:16" ht="12.75">
      <c r="A509" s="25" t="s">
        <v>47</v>
      </c>
      <c s="29" t="s">
        <v>860</v>
      </c>
      <c s="29" t="s">
        <v>634</v>
      </c>
      <c s="25" t="s">
        <v>49</v>
      </c>
      <c s="30" t="s">
        <v>635</v>
      </c>
      <c s="31" t="s">
        <v>77</v>
      </c>
      <c s="32">
        <v>5</v>
      </c>
      <c s="33">
        <v>0</v>
      </c>
      <c s="34">
        <f>ROUND(ROUND(H509,2)*ROUND(G509,3),2)</f>
      </c>
      <c s="31" t="s">
        <v>52</v>
      </c>
      <c r="O509">
        <f>(I509*21)/100</f>
      </c>
      <c t="s">
        <v>23</v>
      </c>
    </row>
    <row r="510" spans="1:5" ht="12.75">
      <c r="A510" s="35" t="s">
        <v>53</v>
      </c>
      <c r="E510" s="36" t="s">
        <v>215</v>
      </c>
    </row>
    <row r="511" spans="1:5" ht="12.75">
      <c r="A511" s="37" t="s">
        <v>55</v>
      </c>
      <c r="E511" s="38" t="s">
        <v>636</v>
      </c>
    </row>
    <row r="512" spans="1:5" ht="89.25">
      <c r="A512" t="s">
        <v>57</v>
      </c>
      <c r="E512" s="36" t="s">
        <v>637</v>
      </c>
    </row>
    <row r="513" spans="1:16" ht="12.75">
      <c r="A513" s="25" t="s">
        <v>47</v>
      </c>
      <c s="29" t="s">
        <v>861</v>
      </c>
      <c s="29" t="s">
        <v>639</v>
      </c>
      <c s="25" t="s">
        <v>49</v>
      </c>
      <c s="30" t="s">
        <v>640</v>
      </c>
      <c s="31" t="s">
        <v>77</v>
      </c>
      <c s="32">
        <v>5</v>
      </c>
      <c s="33">
        <v>0</v>
      </c>
      <c s="34">
        <f>ROUND(ROUND(H513,2)*ROUND(G513,3),2)</f>
      </c>
      <c s="31" t="s">
        <v>52</v>
      </c>
      <c r="O513">
        <f>(I513*21)/100</f>
      </c>
      <c t="s">
        <v>23</v>
      </c>
    </row>
    <row r="514" spans="1:5" ht="12.75">
      <c r="A514" s="35" t="s">
        <v>53</v>
      </c>
      <c r="E514" s="36" t="s">
        <v>215</v>
      </c>
    </row>
    <row r="515" spans="1:5" ht="12.75">
      <c r="A515" s="37" t="s">
        <v>55</v>
      </c>
      <c r="E515" s="38" t="s">
        <v>636</v>
      </c>
    </row>
    <row r="516" spans="1:5" ht="89.25">
      <c r="A516" t="s">
        <v>57</v>
      </c>
      <c r="E516" s="36" t="s">
        <v>637</v>
      </c>
    </row>
    <row r="517" spans="1:16" ht="12.75">
      <c r="A517" s="25" t="s">
        <v>47</v>
      </c>
      <c s="29" t="s">
        <v>862</v>
      </c>
      <c s="29" t="s">
        <v>643</v>
      </c>
      <c s="25" t="s">
        <v>49</v>
      </c>
      <c s="30" t="s">
        <v>644</v>
      </c>
      <c s="31" t="s">
        <v>133</v>
      </c>
      <c s="32">
        <v>0.696</v>
      </c>
      <c s="33">
        <v>0</v>
      </c>
      <c s="34">
        <f>ROUND(ROUND(H517,2)*ROUND(G517,3),2)</f>
      </c>
      <c s="31" t="s">
        <v>52</v>
      </c>
      <c r="O517">
        <f>(I517*21)/100</f>
      </c>
      <c t="s">
        <v>23</v>
      </c>
    </row>
    <row r="518" spans="1:5" ht="12.75">
      <c r="A518" s="35" t="s">
        <v>53</v>
      </c>
      <c r="E518" s="36" t="s">
        <v>49</v>
      </c>
    </row>
    <row r="519" spans="1:5" ht="25.5">
      <c r="A519" s="37" t="s">
        <v>55</v>
      </c>
      <c r="E519" s="38" t="s">
        <v>863</v>
      </c>
    </row>
    <row r="520" spans="1:5" ht="76.5">
      <c r="A520" t="s">
        <v>57</v>
      </c>
      <c r="E520" s="36" t="s">
        <v>646</v>
      </c>
    </row>
    <row r="521" spans="1:16" ht="12.75">
      <c r="A521" s="25" t="s">
        <v>47</v>
      </c>
      <c s="29" t="s">
        <v>864</v>
      </c>
      <c s="29" t="s">
        <v>648</v>
      </c>
      <c s="25" t="s">
        <v>49</v>
      </c>
      <c s="30" t="s">
        <v>649</v>
      </c>
      <c s="31" t="s">
        <v>163</v>
      </c>
      <c s="32">
        <v>175</v>
      </c>
      <c s="33">
        <v>0</v>
      </c>
      <c s="34">
        <f>ROUND(ROUND(H521,2)*ROUND(G521,3),2)</f>
      </c>
      <c s="31" t="s">
        <v>52</v>
      </c>
      <c r="O521">
        <f>(I521*21)/100</f>
      </c>
      <c t="s">
        <v>23</v>
      </c>
    </row>
    <row r="522" spans="1:5" ht="25.5">
      <c r="A522" s="35" t="s">
        <v>53</v>
      </c>
      <c r="E522" s="36" t="s">
        <v>147</v>
      </c>
    </row>
    <row r="523" spans="1:5" ht="89.25">
      <c r="A523" s="37" t="s">
        <v>55</v>
      </c>
      <c r="E523" s="38" t="s">
        <v>865</v>
      </c>
    </row>
    <row r="524" spans="1:5" ht="76.5">
      <c r="A524" t="s">
        <v>57</v>
      </c>
      <c r="E524" s="36" t="s">
        <v>646</v>
      </c>
    </row>
    <row r="525" spans="1:16" ht="12.75">
      <c r="A525" s="25" t="s">
        <v>47</v>
      </c>
      <c s="29" t="s">
        <v>866</v>
      </c>
      <c s="29" t="s">
        <v>648</v>
      </c>
      <c s="25" t="s">
        <v>246</v>
      </c>
      <c s="30" t="s">
        <v>649</v>
      </c>
      <c s="31" t="s">
        <v>163</v>
      </c>
      <c s="32">
        <v>8</v>
      </c>
      <c s="33">
        <v>0</v>
      </c>
      <c s="34">
        <f>ROUND(ROUND(H525,2)*ROUND(G525,3),2)</f>
      </c>
      <c s="31" t="s">
        <v>52</v>
      </c>
      <c r="O525">
        <f>(I525*21)/100</f>
      </c>
      <c t="s">
        <v>23</v>
      </c>
    </row>
    <row r="526" spans="1:5" ht="38.25">
      <c r="A526" s="35" t="s">
        <v>53</v>
      </c>
      <c r="E526" s="36" t="s">
        <v>867</v>
      </c>
    </row>
    <row r="527" spans="1:5" ht="12.75">
      <c r="A527" s="37" t="s">
        <v>55</v>
      </c>
      <c r="E527" s="38" t="s">
        <v>654</v>
      </c>
    </row>
    <row r="528" spans="1:5" ht="76.5">
      <c r="A528" t="s">
        <v>57</v>
      </c>
      <c r="E528" s="36" t="s">
        <v>646</v>
      </c>
    </row>
    <row r="529" spans="1:16" ht="12.75">
      <c r="A529" s="25" t="s">
        <v>47</v>
      </c>
      <c s="29" t="s">
        <v>868</v>
      </c>
      <c s="29" t="s">
        <v>656</v>
      </c>
      <c s="25" t="s">
        <v>49</v>
      </c>
      <c s="30" t="s">
        <v>657</v>
      </c>
      <c s="31" t="s">
        <v>163</v>
      </c>
      <c s="32">
        <v>208.5</v>
      </c>
      <c s="33">
        <v>0</v>
      </c>
      <c s="34">
        <f>ROUND(ROUND(H529,2)*ROUND(G529,3),2)</f>
      </c>
      <c s="31" t="s">
        <v>52</v>
      </c>
      <c r="O529">
        <f>(I529*21)/100</f>
      </c>
      <c t="s">
        <v>23</v>
      </c>
    </row>
    <row r="530" spans="1:5" ht="25.5">
      <c r="A530" s="35" t="s">
        <v>53</v>
      </c>
      <c r="E530" s="36" t="s">
        <v>650</v>
      </c>
    </row>
    <row r="531" spans="1:5" ht="63.75">
      <c r="A531" s="37" t="s">
        <v>55</v>
      </c>
      <c r="E531" s="38" t="s">
        <v>869</v>
      </c>
    </row>
    <row r="532" spans="1:5" ht="76.5">
      <c r="A532" t="s">
        <v>57</v>
      </c>
      <c r="E532" s="36" t="s">
        <v>646</v>
      </c>
    </row>
    <row r="533" spans="1:16" ht="12.75">
      <c r="A533" s="25" t="s">
        <v>47</v>
      </c>
      <c s="29" t="s">
        <v>870</v>
      </c>
      <c s="29" t="s">
        <v>656</v>
      </c>
      <c s="25" t="s">
        <v>246</v>
      </c>
      <c s="30" t="s">
        <v>657</v>
      </c>
      <c s="31" t="s">
        <v>163</v>
      </c>
      <c s="32">
        <v>6</v>
      </c>
      <c s="33">
        <v>0</v>
      </c>
      <c s="34">
        <f>ROUND(ROUND(H533,2)*ROUND(G533,3),2)</f>
      </c>
      <c s="31" t="s">
        <v>52</v>
      </c>
      <c r="O533">
        <f>(I533*21)/100</f>
      </c>
      <c t="s">
        <v>23</v>
      </c>
    </row>
    <row r="534" spans="1:5" ht="38.25">
      <c r="A534" s="35" t="s">
        <v>53</v>
      </c>
      <c r="E534" s="36" t="s">
        <v>871</v>
      </c>
    </row>
    <row r="535" spans="1:5" ht="12.75">
      <c r="A535" s="37" t="s">
        <v>55</v>
      </c>
      <c r="E535" s="38" t="s">
        <v>872</v>
      </c>
    </row>
    <row r="536" spans="1:5" ht="76.5">
      <c r="A536" t="s">
        <v>57</v>
      </c>
      <c r="E536" s="36" t="s">
        <v>646</v>
      </c>
    </row>
    <row r="537" spans="1:16" ht="12.75">
      <c r="A537" s="25" t="s">
        <v>47</v>
      </c>
      <c s="29" t="s">
        <v>873</v>
      </c>
      <c s="29" t="s">
        <v>656</v>
      </c>
      <c s="25" t="s">
        <v>874</v>
      </c>
      <c s="30" t="s">
        <v>657</v>
      </c>
      <c s="31" t="s">
        <v>163</v>
      </c>
      <c s="32">
        <v>26</v>
      </c>
      <c s="33">
        <v>0</v>
      </c>
      <c s="34">
        <f>ROUND(ROUND(H537,2)*ROUND(G537,3),2)</f>
      </c>
      <c s="31" t="s">
        <v>52</v>
      </c>
      <c r="O537">
        <f>(I537*21)/100</f>
      </c>
      <c t="s">
        <v>23</v>
      </c>
    </row>
    <row r="538" spans="1:5" ht="25.5">
      <c r="A538" s="35" t="s">
        <v>53</v>
      </c>
      <c r="E538" s="36" t="s">
        <v>875</v>
      </c>
    </row>
    <row r="539" spans="1:5" ht="51">
      <c r="A539" s="37" t="s">
        <v>55</v>
      </c>
      <c r="E539" s="38" t="s">
        <v>876</v>
      </c>
    </row>
    <row r="540" spans="1:5" ht="76.5">
      <c r="A540" t="s">
        <v>57</v>
      </c>
      <c r="E540" s="36" t="s">
        <v>646</v>
      </c>
    </row>
    <row r="541" spans="1:16" ht="12.75">
      <c r="A541" s="25" t="s">
        <v>47</v>
      </c>
      <c s="29" t="s">
        <v>877</v>
      </c>
      <c s="29" t="s">
        <v>663</v>
      </c>
      <c s="25" t="s">
        <v>49</v>
      </c>
      <c s="30" t="s">
        <v>664</v>
      </c>
      <c s="31" t="s">
        <v>163</v>
      </c>
      <c s="32">
        <v>11</v>
      </c>
      <c s="33">
        <v>0</v>
      </c>
      <c s="34">
        <f>ROUND(ROUND(H541,2)*ROUND(G541,3),2)</f>
      </c>
      <c s="31" t="s">
        <v>52</v>
      </c>
      <c r="O541">
        <f>(I541*21)/100</f>
      </c>
      <c t="s">
        <v>23</v>
      </c>
    </row>
    <row r="542" spans="1:5" ht="38.25">
      <c r="A542" s="35" t="s">
        <v>53</v>
      </c>
      <c r="E542" s="36" t="s">
        <v>878</v>
      </c>
    </row>
    <row r="543" spans="1:5" ht="12.75">
      <c r="A543" s="37" t="s">
        <v>55</v>
      </c>
      <c r="E543" s="38" t="s">
        <v>879</v>
      </c>
    </row>
    <row r="544" spans="1:5" ht="76.5">
      <c r="A544" t="s">
        <v>57</v>
      </c>
      <c r="E544" s="36" t="s">
        <v>646</v>
      </c>
    </row>
    <row r="545" spans="1:16" ht="12.75">
      <c r="A545" s="25" t="s">
        <v>47</v>
      </c>
      <c s="29" t="s">
        <v>880</v>
      </c>
      <c s="29" t="s">
        <v>670</v>
      </c>
      <c s="25" t="s">
        <v>49</v>
      </c>
      <c s="30" t="s">
        <v>671</v>
      </c>
      <c s="31" t="s">
        <v>163</v>
      </c>
      <c s="32">
        <v>50.5</v>
      </c>
      <c s="33">
        <v>0</v>
      </c>
      <c s="34">
        <f>ROUND(ROUND(H545,2)*ROUND(G545,3),2)</f>
      </c>
      <c s="31" t="s">
        <v>52</v>
      </c>
      <c r="O545">
        <f>(I545*21)/100</f>
      </c>
      <c t="s">
        <v>23</v>
      </c>
    </row>
    <row r="546" spans="1:5" ht="38.25">
      <c r="A546" s="35" t="s">
        <v>53</v>
      </c>
      <c r="E546" s="36" t="s">
        <v>878</v>
      </c>
    </row>
    <row r="547" spans="1:5" ht="51">
      <c r="A547" s="37" t="s">
        <v>55</v>
      </c>
      <c r="E547" s="38" t="s">
        <v>881</v>
      </c>
    </row>
    <row r="548" spans="1:5" ht="76.5">
      <c r="A548" t="s">
        <v>57</v>
      </c>
      <c r="E548" s="36" t="s">
        <v>646</v>
      </c>
    </row>
  </sheetData>
  <sheetProtection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0+O8+O37+O98+O103+O116+O121+O154+O167+O172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882</v>
      </c>
      <c s="39">
        <f>0+I8+I37+I98+I103+I116+I121+I154+I167+I172</f>
      </c>
      <c s="10"/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882</v>
      </c>
      <c s="6"/>
      <c s="18" t="s">
        <v>883</v>
      </c>
      <c s="6"/>
      <c s="6"/>
      <c s="19"/>
      <c s="19"/>
      <c s="6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27</v>
      </c>
      <c s="19"/>
      <c s="27" t="s">
        <v>46</v>
      </c>
      <c s="19"/>
      <c s="19"/>
      <c s="19"/>
      <c s="28">
        <f>0+Q8</f>
      </c>
      <c s="19"/>
      <c r="O8">
        <f>0+R8</f>
      </c>
      <c r="Q8">
        <f>0+I9+I13+I17+I21+I25+I29+I33</f>
      </c>
      <c>
        <f>0+O9+O13+O17+O21+O25+O29+O33</f>
      </c>
    </row>
    <row r="9" spans="1:16" ht="12.75">
      <c r="A9" s="25" t="s">
        <v>47</v>
      </c>
      <c s="29" t="s">
        <v>29</v>
      </c>
      <c s="29" t="s">
        <v>92</v>
      </c>
      <c s="25" t="s">
        <v>49</v>
      </c>
      <c s="30" t="s">
        <v>94</v>
      </c>
      <c s="31" t="s">
        <v>95</v>
      </c>
      <c s="32">
        <v>399.57</v>
      </c>
      <c s="33">
        <v>0</v>
      </c>
      <c s="34">
        <f>ROUND(ROUND(H9,2)*ROUND(G9,3),2)</f>
      </c>
      <c s="31" t="s">
        <v>52</v>
      </c>
      <c r="O9">
        <f>(I9*21)/100</f>
      </c>
      <c t="s">
        <v>23</v>
      </c>
    </row>
    <row r="10" spans="1:5" ht="38.25">
      <c r="A10" s="35" t="s">
        <v>53</v>
      </c>
      <c r="E10" s="36" t="s">
        <v>884</v>
      </c>
    </row>
    <row r="11" spans="1:5" ht="63.75">
      <c r="A11" s="37" t="s">
        <v>55</v>
      </c>
      <c r="E11" s="38" t="s">
        <v>885</v>
      </c>
    </row>
    <row r="12" spans="1:5" ht="25.5">
      <c r="A12" t="s">
        <v>57</v>
      </c>
      <c r="E12" s="36" t="s">
        <v>98</v>
      </c>
    </row>
    <row r="13" spans="1:16" ht="12.75">
      <c r="A13" s="25" t="s">
        <v>47</v>
      </c>
      <c s="29" t="s">
        <v>23</v>
      </c>
      <c s="29" t="s">
        <v>102</v>
      </c>
      <c s="25" t="s">
        <v>49</v>
      </c>
      <c s="30" t="s">
        <v>103</v>
      </c>
      <c s="31" t="s">
        <v>95</v>
      </c>
      <c s="32">
        <v>34.857</v>
      </c>
      <c s="33">
        <v>0</v>
      </c>
      <c s="34">
        <f>ROUND(ROUND(H13,2)*ROUND(G13,3),2)</f>
      </c>
      <c s="31" t="s">
        <v>52</v>
      </c>
      <c r="O13">
        <f>(I13*21)/100</f>
      </c>
      <c t="s">
        <v>23</v>
      </c>
    </row>
    <row r="14" spans="1:5" ht="25.5">
      <c r="A14" s="35" t="s">
        <v>53</v>
      </c>
      <c r="E14" s="36" t="s">
        <v>104</v>
      </c>
    </row>
    <row r="15" spans="1:5" ht="140.25">
      <c r="A15" s="37" t="s">
        <v>55</v>
      </c>
      <c r="E15" s="38" t="s">
        <v>886</v>
      </c>
    </row>
    <row r="16" spans="1:5" ht="25.5">
      <c r="A16" t="s">
        <v>57</v>
      </c>
      <c r="E16" s="36" t="s">
        <v>98</v>
      </c>
    </row>
    <row r="17" spans="1:16" ht="12.75">
      <c r="A17" s="25" t="s">
        <v>47</v>
      </c>
      <c s="29" t="s">
        <v>22</v>
      </c>
      <c s="29" t="s">
        <v>679</v>
      </c>
      <c s="25" t="s">
        <v>49</v>
      </c>
      <c s="30" t="s">
        <v>680</v>
      </c>
      <c s="31" t="s">
        <v>95</v>
      </c>
      <c s="32">
        <v>3.63</v>
      </c>
      <c s="33">
        <v>0</v>
      </c>
      <c s="34">
        <f>ROUND(ROUND(H17,2)*ROUND(G17,3),2)</f>
      </c>
      <c s="31" t="s">
        <v>52</v>
      </c>
      <c r="O17">
        <f>(I17*21)/100</f>
      </c>
      <c t="s">
        <v>23</v>
      </c>
    </row>
    <row r="18" spans="1:5" ht="25.5">
      <c r="A18" s="35" t="s">
        <v>53</v>
      </c>
      <c r="E18" s="36" t="s">
        <v>100</v>
      </c>
    </row>
    <row r="19" spans="1:5" ht="12.75">
      <c r="A19" s="37" t="s">
        <v>55</v>
      </c>
      <c r="E19" s="38" t="s">
        <v>887</v>
      </c>
    </row>
    <row r="20" spans="1:5" ht="25.5">
      <c r="A20" t="s">
        <v>57</v>
      </c>
      <c r="E20" s="36" t="s">
        <v>98</v>
      </c>
    </row>
    <row r="21" spans="1:16" ht="12.75">
      <c r="A21" s="25" t="s">
        <v>47</v>
      </c>
      <c s="29" t="s">
        <v>33</v>
      </c>
      <c s="29" t="s">
        <v>106</v>
      </c>
      <c s="25" t="s">
        <v>49</v>
      </c>
      <c s="30" t="s">
        <v>107</v>
      </c>
      <c s="31" t="s">
        <v>51</v>
      </c>
      <c s="32">
        <v>1</v>
      </c>
      <c s="33">
        <v>0</v>
      </c>
      <c s="34">
        <f>ROUND(ROUND(H21,2)*ROUND(G21,3),2)</f>
      </c>
      <c s="31" t="s">
        <v>52</v>
      </c>
      <c r="O21">
        <f>(I21*21)/100</f>
      </c>
      <c t="s">
        <v>23</v>
      </c>
    </row>
    <row r="22" spans="1:5" ht="102">
      <c r="A22" s="35" t="s">
        <v>53</v>
      </c>
      <c r="E22" s="36" t="s">
        <v>108</v>
      </c>
    </row>
    <row r="23" spans="1:5" ht="12.75">
      <c r="A23" s="37" t="s">
        <v>55</v>
      </c>
      <c r="E23" s="38" t="s">
        <v>56</v>
      </c>
    </row>
    <row r="24" spans="1:5" ht="12.75">
      <c r="A24" t="s">
        <v>57</v>
      </c>
      <c r="E24" s="36" t="s">
        <v>109</v>
      </c>
    </row>
    <row r="25" spans="1:16" ht="12.75">
      <c r="A25" s="25" t="s">
        <v>47</v>
      </c>
      <c s="29" t="s">
        <v>35</v>
      </c>
      <c s="29" t="s">
        <v>110</v>
      </c>
      <c s="25" t="s">
        <v>49</v>
      </c>
      <c s="30" t="s">
        <v>111</v>
      </c>
      <c s="31" t="s">
        <v>51</v>
      </c>
      <c s="32">
        <v>1</v>
      </c>
      <c s="33">
        <v>0</v>
      </c>
      <c s="34">
        <f>ROUND(ROUND(H25,2)*ROUND(G25,3),2)</f>
      </c>
      <c s="31" t="s">
        <v>52</v>
      </c>
      <c r="O25">
        <f>(I25*21)/100</f>
      </c>
      <c t="s">
        <v>23</v>
      </c>
    </row>
    <row r="26" spans="1:5" ht="25.5">
      <c r="A26" s="35" t="s">
        <v>53</v>
      </c>
      <c r="E26" s="36" t="s">
        <v>888</v>
      </c>
    </row>
    <row r="27" spans="1:5" ht="12.75">
      <c r="A27" s="37" t="s">
        <v>55</v>
      </c>
      <c r="E27" s="38" t="s">
        <v>49</v>
      </c>
    </row>
    <row r="28" spans="1:5" ht="12.75">
      <c r="A28" t="s">
        <v>57</v>
      </c>
      <c r="E28" s="36" t="s">
        <v>62</v>
      </c>
    </row>
    <row r="29" spans="1:16" ht="12.75">
      <c r="A29" s="25" t="s">
        <v>47</v>
      </c>
      <c s="29" t="s">
        <v>37</v>
      </c>
      <c s="29" t="s">
        <v>113</v>
      </c>
      <c s="25" t="s">
        <v>49</v>
      </c>
      <c s="30" t="s">
        <v>114</v>
      </c>
      <c s="31" t="s">
        <v>51</v>
      </c>
      <c s="32">
        <v>1</v>
      </c>
      <c s="33">
        <v>0</v>
      </c>
      <c s="34">
        <f>ROUND(ROUND(H29,2)*ROUND(G29,3),2)</f>
      </c>
      <c s="31" t="s">
        <v>52</v>
      </c>
      <c r="O29">
        <f>(I29*21)/100</f>
      </c>
      <c t="s">
        <v>23</v>
      </c>
    </row>
    <row r="30" spans="1:5" ht="25.5">
      <c r="A30" s="35" t="s">
        <v>53</v>
      </c>
      <c r="E30" s="36" t="s">
        <v>889</v>
      </c>
    </row>
    <row r="31" spans="1:5" ht="12.75">
      <c r="A31" s="37" t="s">
        <v>55</v>
      </c>
      <c r="E31" s="38" t="s">
        <v>49</v>
      </c>
    </row>
    <row r="32" spans="1:5" ht="12.75">
      <c r="A32" t="s">
        <v>57</v>
      </c>
      <c r="E32" s="36" t="s">
        <v>62</v>
      </c>
    </row>
    <row r="33" spans="1:16" ht="12.75">
      <c r="A33" s="25" t="s">
        <v>47</v>
      </c>
      <c s="29" t="s">
        <v>80</v>
      </c>
      <c s="29" t="s">
        <v>116</v>
      </c>
      <c s="25" t="s">
        <v>49</v>
      </c>
      <c s="30" t="s">
        <v>117</v>
      </c>
      <c s="31" t="s">
        <v>51</v>
      </c>
      <c s="32">
        <v>1</v>
      </c>
      <c s="33">
        <v>0</v>
      </c>
      <c s="34">
        <f>ROUND(ROUND(H33,2)*ROUND(G33,3),2)</f>
      </c>
      <c s="31" t="s">
        <v>52</v>
      </c>
      <c r="O33">
        <f>(I33*21)/100</f>
      </c>
      <c t="s">
        <v>23</v>
      </c>
    </row>
    <row r="34" spans="1:5" ht="25.5">
      <c r="A34" s="35" t="s">
        <v>53</v>
      </c>
      <c r="E34" s="36" t="s">
        <v>890</v>
      </c>
    </row>
    <row r="35" spans="1:5" ht="12.75">
      <c r="A35" s="37" t="s">
        <v>55</v>
      </c>
      <c r="E35" s="38" t="s">
        <v>49</v>
      </c>
    </row>
    <row r="36" spans="1:5" ht="63.75">
      <c r="A36" t="s">
        <v>57</v>
      </c>
      <c r="E36" s="36" t="s">
        <v>119</v>
      </c>
    </row>
    <row r="37" spans="1:18" ht="12.75" customHeight="1">
      <c r="A37" s="6" t="s">
        <v>45</v>
      </c>
      <c s="6"/>
      <c s="41" t="s">
        <v>29</v>
      </c>
      <c s="6"/>
      <c s="27" t="s">
        <v>120</v>
      </c>
      <c s="6"/>
      <c s="6"/>
      <c s="6"/>
      <c s="42">
        <f>0+Q37</f>
      </c>
      <c s="6"/>
      <c r="O37">
        <f>0+R37</f>
      </c>
      <c r="Q37">
        <f>0+I38+I42+I46+I50+I54+I58+I62+I66+I70+I74+I78+I82+I86+I90+I94</f>
      </c>
      <c>
        <f>0+O38+O42+O46+O50+O54+O58+O62+O66+O70+O74+O78+O82+O86+O90+O94</f>
      </c>
    </row>
    <row r="38" spans="1:16" ht="12.75">
      <c r="A38" s="25" t="s">
        <v>47</v>
      </c>
      <c s="29" t="s">
        <v>85</v>
      </c>
      <c s="29" t="s">
        <v>891</v>
      </c>
      <c s="25" t="s">
        <v>49</v>
      </c>
      <c s="30" t="s">
        <v>892</v>
      </c>
      <c s="31" t="s">
        <v>123</v>
      </c>
      <c s="32">
        <v>1003</v>
      </c>
      <c s="33">
        <v>0</v>
      </c>
      <c s="34">
        <f>ROUND(ROUND(H38,2)*ROUND(G38,3),2)</f>
      </c>
      <c s="31" t="s">
        <v>52</v>
      </c>
      <c r="O38">
        <f>(I38*21)/100</f>
      </c>
      <c t="s">
        <v>23</v>
      </c>
    </row>
    <row r="39" spans="1:5" ht="25.5">
      <c r="A39" s="35" t="s">
        <v>53</v>
      </c>
      <c r="E39" s="36" t="s">
        <v>703</v>
      </c>
    </row>
    <row r="40" spans="1:5" ht="25.5">
      <c r="A40" s="37" t="s">
        <v>55</v>
      </c>
      <c r="E40" s="38" t="s">
        <v>893</v>
      </c>
    </row>
    <row r="41" spans="1:5" ht="12.75">
      <c r="A41" t="s">
        <v>57</v>
      </c>
      <c r="E41" s="36" t="s">
        <v>894</v>
      </c>
    </row>
    <row r="42" spans="1:16" ht="12.75">
      <c r="A42" s="25" t="s">
        <v>47</v>
      </c>
      <c s="29" t="s">
        <v>40</v>
      </c>
      <c s="29" t="s">
        <v>131</v>
      </c>
      <c s="25" t="s">
        <v>49</v>
      </c>
      <c s="30" t="s">
        <v>132</v>
      </c>
      <c s="31" t="s">
        <v>133</v>
      </c>
      <c s="32">
        <v>1.65</v>
      </c>
      <c s="33">
        <v>0</v>
      </c>
      <c s="34">
        <f>ROUND(ROUND(H42,2)*ROUND(G42,3),2)</f>
      </c>
      <c s="31" t="s">
        <v>52</v>
      </c>
      <c r="O42">
        <f>(I42*21)/100</f>
      </c>
      <c t="s">
        <v>23</v>
      </c>
    </row>
    <row r="43" spans="1:5" ht="25.5">
      <c r="A43" s="35" t="s">
        <v>53</v>
      </c>
      <c r="E43" s="36" t="s">
        <v>895</v>
      </c>
    </row>
    <row r="44" spans="1:5" ht="12.75">
      <c r="A44" s="37" t="s">
        <v>55</v>
      </c>
      <c r="E44" s="38" t="s">
        <v>896</v>
      </c>
    </row>
    <row r="45" spans="1:5" ht="63.75">
      <c r="A45" t="s">
        <v>57</v>
      </c>
      <c r="E45" s="36" t="s">
        <v>136</v>
      </c>
    </row>
    <row r="46" spans="1:16" ht="12.75">
      <c r="A46" s="25" t="s">
        <v>47</v>
      </c>
      <c s="29" t="s">
        <v>42</v>
      </c>
      <c s="29" t="s">
        <v>137</v>
      </c>
      <c s="25" t="s">
        <v>49</v>
      </c>
      <c s="30" t="s">
        <v>138</v>
      </c>
      <c s="31" t="s">
        <v>133</v>
      </c>
      <c s="32">
        <v>0.8</v>
      </c>
      <c s="33">
        <v>0</v>
      </c>
      <c s="34">
        <f>ROUND(ROUND(H46,2)*ROUND(G46,3),2)</f>
      </c>
      <c s="31" t="s">
        <v>52</v>
      </c>
      <c r="O46">
        <f>(I46*21)/100</f>
      </c>
      <c t="s">
        <v>23</v>
      </c>
    </row>
    <row r="47" spans="1:5" ht="25.5">
      <c r="A47" s="35" t="s">
        <v>53</v>
      </c>
      <c r="E47" s="36" t="s">
        <v>895</v>
      </c>
    </row>
    <row r="48" spans="1:5" ht="12.75">
      <c r="A48" s="37" t="s">
        <v>55</v>
      </c>
      <c r="E48" s="38" t="s">
        <v>897</v>
      </c>
    </row>
    <row r="49" spans="1:5" ht="63.75">
      <c r="A49" t="s">
        <v>57</v>
      </c>
      <c r="E49" s="36" t="s">
        <v>136</v>
      </c>
    </row>
    <row r="50" spans="1:16" ht="12.75">
      <c r="A50" s="25" t="s">
        <v>47</v>
      </c>
      <c s="29" t="s">
        <v>44</v>
      </c>
      <c s="29" t="s">
        <v>141</v>
      </c>
      <c s="25" t="s">
        <v>49</v>
      </c>
      <c s="30" t="s">
        <v>142</v>
      </c>
      <c s="31" t="s">
        <v>133</v>
      </c>
      <c s="32">
        <v>0.48</v>
      </c>
      <c s="33">
        <v>0</v>
      </c>
      <c s="34">
        <f>ROUND(ROUND(H50,2)*ROUND(G50,3),2)</f>
      </c>
      <c s="31" t="s">
        <v>52</v>
      </c>
      <c r="O50">
        <f>(I50*21)/100</f>
      </c>
      <c t="s">
        <v>23</v>
      </c>
    </row>
    <row r="51" spans="1:5" ht="25.5">
      <c r="A51" s="35" t="s">
        <v>53</v>
      </c>
      <c r="E51" s="36" t="s">
        <v>895</v>
      </c>
    </row>
    <row r="52" spans="1:5" ht="12.75">
      <c r="A52" s="37" t="s">
        <v>55</v>
      </c>
      <c r="E52" s="38" t="s">
        <v>898</v>
      </c>
    </row>
    <row r="53" spans="1:5" ht="63.75">
      <c r="A53" t="s">
        <v>57</v>
      </c>
      <c r="E53" s="36" t="s">
        <v>136</v>
      </c>
    </row>
    <row r="54" spans="1:16" ht="12.75">
      <c r="A54" s="25" t="s">
        <v>47</v>
      </c>
      <c s="29" t="s">
        <v>140</v>
      </c>
      <c s="29" t="s">
        <v>145</v>
      </c>
      <c s="25" t="s">
        <v>49</v>
      </c>
      <c s="30" t="s">
        <v>146</v>
      </c>
      <c s="31" t="s">
        <v>123</v>
      </c>
      <c s="32">
        <v>13.2</v>
      </c>
      <c s="33">
        <v>0</v>
      </c>
      <c s="34">
        <f>ROUND(ROUND(H54,2)*ROUND(G54,3),2)</f>
      </c>
      <c s="31" t="s">
        <v>52</v>
      </c>
      <c r="O54">
        <f>(I54*21)/100</f>
      </c>
      <c t="s">
        <v>23</v>
      </c>
    </row>
    <row r="55" spans="1:5" ht="25.5">
      <c r="A55" s="35" t="s">
        <v>53</v>
      </c>
      <c r="E55" s="36" t="s">
        <v>895</v>
      </c>
    </row>
    <row r="56" spans="1:5" ht="12.75">
      <c r="A56" s="37" t="s">
        <v>55</v>
      </c>
      <c r="E56" s="38" t="s">
        <v>899</v>
      </c>
    </row>
    <row r="57" spans="1:5" ht="63.75">
      <c r="A57" t="s">
        <v>57</v>
      </c>
      <c r="E57" s="36" t="s">
        <v>149</v>
      </c>
    </row>
    <row r="58" spans="1:16" ht="12.75">
      <c r="A58" s="25" t="s">
        <v>47</v>
      </c>
      <c s="29" t="s">
        <v>144</v>
      </c>
      <c s="29" t="s">
        <v>161</v>
      </c>
      <c s="25" t="s">
        <v>49</v>
      </c>
      <c s="30" t="s">
        <v>162</v>
      </c>
      <c s="31" t="s">
        <v>163</v>
      </c>
      <c s="32">
        <v>97</v>
      </c>
      <c s="33">
        <v>0</v>
      </c>
      <c s="34">
        <f>ROUND(ROUND(H58,2)*ROUND(G58,3),2)</f>
      </c>
      <c s="31" t="s">
        <v>52</v>
      </c>
      <c r="O58">
        <f>(I58*21)/100</f>
      </c>
      <c t="s">
        <v>23</v>
      </c>
    </row>
    <row r="59" spans="1:5" ht="25.5">
      <c r="A59" s="35" t="s">
        <v>53</v>
      </c>
      <c r="E59" s="36" t="s">
        <v>895</v>
      </c>
    </row>
    <row r="60" spans="1:5" ht="12.75">
      <c r="A60" s="37" t="s">
        <v>55</v>
      </c>
      <c r="E60" s="38" t="s">
        <v>900</v>
      </c>
    </row>
    <row r="61" spans="1:5" ht="63.75">
      <c r="A61" t="s">
        <v>57</v>
      </c>
      <c r="E61" s="36" t="s">
        <v>136</v>
      </c>
    </row>
    <row r="62" spans="1:16" ht="12.75">
      <c r="A62" s="25" t="s">
        <v>47</v>
      </c>
      <c s="29" t="s">
        <v>150</v>
      </c>
      <c s="29" t="s">
        <v>177</v>
      </c>
      <c s="25" t="s">
        <v>49</v>
      </c>
      <c s="30" t="s">
        <v>178</v>
      </c>
      <c s="31" t="s">
        <v>133</v>
      </c>
      <c s="32">
        <v>57.32</v>
      </c>
      <c s="33">
        <v>0</v>
      </c>
      <c s="34">
        <f>ROUND(ROUND(H62,2)*ROUND(G62,3),2)</f>
      </c>
      <c s="31" t="s">
        <v>52</v>
      </c>
      <c r="O62">
        <f>(I62*21)/100</f>
      </c>
      <c t="s">
        <v>23</v>
      </c>
    </row>
    <row r="63" spans="1:5" ht="25.5">
      <c r="A63" s="35" t="s">
        <v>53</v>
      </c>
      <c r="E63" s="36" t="s">
        <v>703</v>
      </c>
    </row>
    <row r="64" spans="1:5" ht="114.75">
      <c r="A64" s="37" t="s">
        <v>55</v>
      </c>
      <c r="E64" s="38" t="s">
        <v>901</v>
      </c>
    </row>
    <row r="65" spans="1:5" ht="369.75">
      <c r="A65" t="s">
        <v>57</v>
      </c>
      <c r="E65" s="36" t="s">
        <v>181</v>
      </c>
    </row>
    <row r="66" spans="1:16" ht="12.75">
      <c r="A66" s="25" t="s">
        <v>47</v>
      </c>
      <c s="29" t="s">
        <v>155</v>
      </c>
      <c s="29" t="s">
        <v>204</v>
      </c>
      <c s="25" t="s">
        <v>49</v>
      </c>
      <c s="30" t="s">
        <v>205</v>
      </c>
      <c s="31" t="s">
        <v>133</v>
      </c>
      <c s="32">
        <v>59.7</v>
      </c>
      <c s="33">
        <v>0</v>
      </c>
      <c s="34">
        <f>ROUND(ROUND(H66,2)*ROUND(G66,3),2)</f>
      </c>
      <c s="31" t="s">
        <v>52</v>
      </c>
      <c r="O66">
        <f>(I66*21)/100</f>
      </c>
      <c t="s">
        <v>23</v>
      </c>
    </row>
    <row r="67" spans="1:5" ht="12.75">
      <c r="A67" s="35" t="s">
        <v>53</v>
      </c>
      <c r="E67" s="36" t="s">
        <v>215</v>
      </c>
    </row>
    <row r="68" spans="1:5" ht="63.75">
      <c r="A68" s="37" t="s">
        <v>55</v>
      </c>
      <c r="E68" s="38" t="s">
        <v>902</v>
      </c>
    </row>
    <row r="69" spans="1:5" ht="318.75">
      <c r="A69" t="s">
        <v>57</v>
      </c>
      <c r="E69" s="36" t="s">
        <v>207</v>
      </c>
    </row>
    <row r="70" spans="1:16" ht="12.75">
      <c r="A70" s="25" t="s">
        <v>47</v>
      </c>
      <c s="29" t="s">
        <v>160</v>
      </c>
      <c s="29" t="s">
        <v>223</v>
      </c>
      <c s="25" t="s">
        <v>49</v>
      </c>
      <c s="30" t="s">
        <v>224</v>
      </c>
      <c s="31" t="s">
        <v>133</v>
      </c>
      <c s="32">
        <v>75.5</v>
      </c>
      <c s="33">
        <v>0</v>
      </c>
      <c s="34">
        <f>ROUND(ROUND(H70,2)*ROUND(G70,3),2)</f>
      </c>
      <c s="31" t="s">
        <v>52</v>
      </c>
      <c r="O70">
        <f>(I70*21)/100</f>
      </c>
      <c t="s">
        <v>23</v>
      </c>
    </row>
    <row r="71" spans="1:5" ht="12.75">
      <c r="A71" s="35" t="s">
        <v>53</v>
      </c>
      <c r="E71" s="36" t="s">
        <v>49</v>
      </c>
    </row>
    <row r="72" spans="1:5" ht="51">
      <c r="A72" s="37" t="s">
        <v>55</v>
      </c>
      <c r="E72" s="38" t="s">
        <v>903</v>
      </c>
    </row>
    <row r="73" spans="1:5" ht="191.25">
      <c r="A73" t="s">
        <v>57</v>
      </c>
      <c r="E73" s="36" t="s">
        <v>904</v>
      </c>
    </row>
    <row r="74" spans="1:16" ht="12.75">
      <c r="A74" s="25" t="s">
        <v>47</v>
      </c>
      <c s="29" t="s">
        <v>165</v>
      </c>
      <c s="29" t="s">
        <v>905</v>
      </c>
      <c s="25" t="s">
        <v>49</v>
      </c>
      <c s="30" t="s">
        <v>906</v>
      </c>
      <c s="31" t="s">
        <v>133</v>
      </c>
      <c s="32">
        <v>272.64</v>
      </c>
      <c s="33">
        <v>0</v>
      </c>
      <c s="34">
        <f>ROUND(ROUND(H74,2)*ROUND(G74,3),2)</f>
      </c>
      <c s="31" t="s">
        <v>52</v>
      </c>
      <c r="O74">
        <f>(I74*21)/100</f>
      </c>
      <c t="s">
        <v>23</v>
      </c>
    </row>
    <row r="75" spans="1:5" ht="12.75">
      <c r="A75" s="35" t="s">
        <v>53</v>
      </c>
      <c r="E75" s="36" t="s">
        <v>241</v>
      </c>
    </row>
    <row r="76" spans="1:5" ht="127.5">
      <c r="A76" s="37" t="s">
        <v>55</v>
      </c>
      <c r="E76" s="38" t="s">
        <v>907</v>
      </c>
    </row>
    <row r="77" spans="1:5" ht="280.5">
      <c r="A77" t="s">
        <v>57</v>
      </c>
      <c r="E77" s="36" t="s">
        <v>908</v>
      </c>
    </row>
    <row r="78" spans="1:16" ht="12.75">
      <c r="A78" s="25" t="s">
        <v>47</v>
      </c>
      <c s="29" t="s">
        <v>170</v>
      </c>
      <c s="29" t="s">
        <v>909</v>
      </c>
      <c s="25" t="s">
        <v>49</v>
      </c>
      <c s="30" t="s">
        <v>910</v>
      </c>
      <c s="31" t="s">
        <v>133</v>
      </c>
      <c s="32">
        <v>29.53</v>
      </c>
      <c s="33">
        <v>0</v>
      </c>
      <c s="34">
        <f>ROUND(ROUND(H78,2)*ROUND(G78,3),2)</f>
      </c>
      <c s="31" t="s">
        <v>52</v>
      </c>
      <c r="O78">
        <f>(I78*21)/100</f>
      </c>
      <c t="s">
        <v>23</v>
      </c>
    </row>
    <row r="79" spans="1:5" ht="12.75">
      <c r="A79" s="35" t="s">
        <v>53</v>
      </c>
      <c r="E79" s="36" t="s">
        <v>603</v>
      </c>
    </row>
    <row r="80" spans="1:5" ht="153">
      <c r="A80" s="37" t="s">
        <v>55</v>
      </c>
      <c r="E80" s="38" t="s">
        <v>911</v>
      </c>
    </row>
    <row r="81" spans="1:5" ht="242.25">
      <c r="A81" t="s">
        <v>57</v>
      </c>
      <c r="E81" s="36" t="s">
        <v>912</v>
      </c>
    </row>
    <row r="82" spans="1:16" ht="12.75">
      <c r="A82" s="25" t="s">
        <v>47</v>
      </c>
      <c s="29" t="s">
        <v>176</v>
      </c>
      <c s="29" t="s">
        <v>234</v>
      </c>
      <c s="25" t="s">
        <v>49</v>
      </c>
      <c s="30" t="s">
        <v>235</v>
      </c>
      <c s="31" t="s">
        <v>133</v>
      </c>
      <c s="32">
        <v>32.2</v>
      </c>
      <c s="33">
        <v>0</v>
      </c>
      <c s="34">
        <f>ROUND(ROUND(H82,2)*ROUND(G82,3),2)</f>
      </c>
      <c s="31" t="s">
        <v>52</v>
      </c>
      <c r="O82">
        <f>(I82*21)/100</f>
      </c>
      <c t="s">
        <v>23</v>
      </c>
    </row>
    <row r="83" spans="1:5" ht="12.75">
      <c r="A83" s="35" t="s">
        <v>53</v>
      </c>
      <c r="E83" s="36" t="s">
        <v>49</v>
      </c>
    </row>
    <row r="84" spans="1:5" ht="38.25">
      <c r="A84" s="37" t="s">
        <v>55</v>
      </c>
      <c r="E84" s="38" t="s">
        <v>913</v>
      </c>
    </row>
    <row r="85" spans="1:5" ht="293.25">
      <c r="A85" t="s">
        <v>57</v>
      </c>
      <c r="E85" s="36" t="s">
        <v>237</v>
      </c>
    </row>
    <row r="86" spans="1:16" ht="12.75">
      <c r="A86" s="25" t="s">
        <v>47</v>
      </c>
      <c s="29" t="s">
        <v>182</v>
      </c>
      <c s="29" t="s">
        <v>239</v>
      </c>
      <c s="25" t="s">
        <v>49</v>
      </c>
      <c s="30" t="s">
        <v>240</v>
      </c>
      <c s="31" t="s">
        <v>123</v>
      </c>
      <c s="32">
        <v>1027</v>
      </c>
      <c s="33">
        <v>0</v>
      </c>
      <c s="34">
        <f>ROUND(ROUND(H86,2)*ROUND(G86,3),2)</f>
      </c>
      <c s="31" t="s">
        <v>52</v>
      </c>
      <c r="O86">
        <f>(I86*21)/100</f>
      </c>
      <c t="s">
        <v>23</v>
      </c>
    </row>
    <row r="87" spans="1:5" ht="12.75">
      <c r="A87" s="35" t="s">
        <v>53</v>
      </c>
      <c r="E87" s="36" t="s">
        <v>718</v>
      </c>
    </row>
    <row r="88" spans="1:5" ht="12.75">
      <c r="A88" s="37" t="s">
        <v>55</v>
      </c>
      <c r="E88" s="38" t="s">
        <v>914</v>
      </c>
    </row>
    <row r="89" spans="1:5" ht="25.5">
      <c r="A89" t="s">
        <v>57</v>
      </c>
      <c r="E89" s="36" t="s">
        <v>243</v>
      </c>
    </row>
    <row r="90" spans="1:16" ht="12.75">
      <c r="A90" s="25" t="s">
        <v>47</v>
      </c>
      <c s="29" t="s">
        <v>187</v>
      </c>
      <c s="29" t="s">
        <v>915</v>
      </c>
      <c s="25" t="s">
        <v>246</v>
      </c>
      <c s="30" t="s">
        <v>916</v>
      </c>
      <c s="31" t="s">
        <v>123</v>
      </c>
      <c s="32">
        <v>424</v>
      </c>
      <c s="33">
        <v>0</v>
      </c>
      <c s="34">
        <f>ROUND(ROUND(H90,2)*ROUND(G90,3),2)</f>
      </c>
      <c s="31" t="s">
        <v>52</v>
      </c>
      <c r="O90">
        <f>(I90*21)/100</f>
      </c>
      <c t="s">
        <v>23</v>
      </c>
    </row>
    <row r="91" spans="1:5" ht="12.75">
      <c r="A91" s="35" t="s">
        <v>53</v>
      </c>
      <c r="E91" s="36" t="s">
        <v>718</v>
      </c>
    </row>
    <row r="92" spans="1:5" ht="153">
      <c r="A92" s="37" t="s">
        <v>55</v>
      </c>
      <c r="E92" s="38" t="s">
        <v>917</v>
      </c>
    </row>
    <row r="93" spans="1:5" ht="38.25">
      <c r="A93" t="s">
        <v>57</v>
      </c>
      <c r="E93" s="36" t="s">
        <v>918</v>
      </c>
    </row>
    <row r="94" spans="1:16" ht="12.75">
      <c r="A94" s="25" t="s">
        <v>47</v>
      </c>
      <c s="29" t="s">
        <v>192</v>
      </c>
      <c s="29" t="s">
        <v>252</v>
      </c>
      <c s="25" t="s">
        <v>49</v>
      </c>
      <c s="30" t="s">
        <v>253</v>
      </c>
      <c s="31" t="s">
        <v>123</v>
      </c>
      <c s="32">
        <v>424</v>
      </c>
      <c s="33">
        <v>0</v>
      </c>
      <c s="34">
        <f>ROUND(ROUND(H94,2)*ROUND(G94,3),2)</f>
      </c>
      <c s="31" t="s">
        <v>52</v>
      </c>
      <c r="O94">
        <f>(I94*21)/100</f>
      </c>
      <c t="s">
        <v>23</v>
      </c>
    </row>
    <row r="95" spans="1:5" ht="12.75">
      <c r="A95" s="35" t="s">
        <v>53</v>
      </c>
      <c r="E95" s="36" t="s">
        <v>718</v>
      </c>
    </row>
    <row r="96" spans="1:5" ht="127.5">
      <c r="A96" s="37" t="s">
        <v>55</v>
      </c>
      <c r="E96" s="38" t="s">
        <v>919</v>
      </c>
    </row>
    <row r="97" spans="1:5" ht="25.5">
      <c r="A97" t="s">
        <v>57</v>
      </c>
      <c r="E97" s="36" t="s">
        <v>255</v>
      </c>
    </row>
    <row r="98" spans="1:18" ht="12.75" customHeight="1">
      <c r="A98" s="6" t="s">
        <v>45</v>
      </c>
      <c s="6"/>
      <c s="41" t="s">
        <v>23</v>
      </c>
      <c s="6"/>
      <c s="27" t="s">
        <v>256</v>
      </c>
      <c s="6"/>
      <c s="6"/>
      <c s="6"/>
      <c s="42">
        <f>0+Q98</f>
      </c>
      <c s="6"/>
      <c r="O98">
        <f>0+R98</f>
      </c>
      <c r="Q98">
        <f>0+I99</f>
      </c>
      <c>
        <f>0+O99</f>
      </c>
    </row>
    <row r="99" spans="1:16" ht="12.75">
      <c r="A99" s="25" t="s">
        <v>47</v>
      </c>
      <c s="29" t="s">
        <v>197</v>
      </c>
      <c s="29" t="s">
        <v>274</v>
      </c>
      <c s="25" t="s">
        <v>49</v>
      </c>
      <c s="30" t="s">
        <v>275</v>
      </c>
      <c s="31" t="s">
        <v>133</v>
      </c>
      <c s="32">
        <v>22.4</v>
      </c>
      <c s="33">
        <v>0</v>
      </c>
      <c s="34">
        <f>ROUND(ROUND(H99,2)*ROUND(G99,3),2)</f>
      </c>
      <c s="31" t="s">
        <v>52</v>
      </c>
      <c r="O99">
        <f>(I99*21)/100</f>
      </c>
      <c t="s">
        <v>23</v>
      </c>
    </row>
    <row r="100" spans="1:5" ht="12.75">
      <c r="A100" s="35" t="s">
        <v>53</v>
      </c>
      <c r="E100" s="36" t="s">
        <v>49</v>
      </c>
    </row>
    <row r="101" spans="1:5" ht="12.75">
      <c r="A101" s="37" t="s">
        <v>55</v>
      </c>
      <c r="E101" s="38" t="s">
        <v>920</v>
      </c>
    </row>
    <row r="102" spans="1:5" ht="369.75">
      <c r="A102" t="s">
        <v>57</v>
      </c>
      <c r="E102" s="36" t="s">
        <v>277</v>
      </c>
    </row>
    <row r="103" spans="1:18" ht="12.75" customHeight="1">
      <c r="A103" s="6" t="s">
        <v>45</v>
      </c>
      <c s="6"/>
      <c s="41" t="s">
        <v>22</v>
      </c>
      <c s="6"/>
      <c s="27" t="s">
        <v>291</v>
      </c>
      <c s="6"/>
      <c s="6"/>
      <c s="6"/>
      <c s="42">
        <f>0+Q103</f>
      </c>
      <c s="6"/>
      <c r="O103">
        <f>0+R103</f>
      </c>
      <c r="Q103">
        <f>0+I104+I108+I112</f>
      </c>
      <c>
        <f>0+O104+O108+O112</f>
      </c>
    </row>
    <row r="104" spans="1:16" ht="12.75">
      <c r="A104" s="25" t="s">
        <v>47</v>
      </c>
      <c s="29" t="s">
        <v>203</v>
      </c>
      <c s="29" t="s">
        <v>303</v>
      </c>
      <c s="25" t="s">
        <v>49</v>
      </c>
      <c s="30" t="s">
        <v>304</v>
      </c>
      <c s="31" t="s">
        <v>133</v>
      </c>
      <c s="32">
        <v>1.72</v>
      </c>
      <c s="33">
        <v>0</v>
      </c>
      <c s="34">
        <f>ROUND(ROUND(H104,2)*ROUND(G104,3),2)</f>
      </c>
      <c s="31" t="s">
        <v>52</v>
      </c>
      <c r="O104">
        <f>(I104*21)/100</f>
      </c>
      <c t="s">
        <v>23</v>
      </c>
    </row>
    <row r="105" spans="1:5" ht="12.75">
      <c r="A105" s="35" t="s">
        <v>53</v>
      </c>
      <c r="E105" s="36" t="s">
        <v>49</v>
      </c>
    </row>
    <row r="106" spans="1:5" ht="63.75">
      <c r="A106" s="37" t="s">
        <v>55</v>
      </c>
      <c r="E106" s="38" t="s">
        <v>921</v>
      </c>
    </row>
    <row r="107" spans="1:5" ht="229.5">
      <c r="A107" t="s">
        <v>57</v>
      </c>
      <c r="E107" s="36" t="s">
        <v>306</v>
      </c>
    </row>
    <row r="108" spans="1:16" ht="12.75">
      <c r="A108" s="25" t="s">
        <v>47</v>
      </c>
      <c s="29" t="s">
        <v>208</v>
      </c>
      <c s="29" t="s">
        <v>922</v>
      </c>
      <c s="25" t="s">
        <v>49</v>
      </c>
      <c s="30" t="s">
        <v>923</v>
      </c>
      <c s="31" t="s">
        <v>95</v>
      </c>
      <c s="32">
        <v>0.024</v>
      </c>
      <c s="33">
        <v>0</v>
      </c>
      <c s="34">
        <f>ROUND(ROUND(H108,2)*ROUND(G108,3),2)</f>
      </c>
      <c s="31" t="s">
        <v>52</v>
      </c>
      <c r="O108">
        <f>(I108*21)/100</f>
      </c>
      <c t="s">
        <v>23</v>
      </c>
    </row>
    <row r="109" spans="1:5" ht="12.75">
      <c r="A109" s="35" t="s">
        <v>53</v>
      </c>
      <c r="E109" s="36" t="s">
        <v>924</v>
      </c>
    </row>
    <row r="110" spans="1:5" ht="38.25">
      <c r="A110" s="37" t="s">
        <v>55</v>
      </c>
      <c r="E110" s="38" t="s">
        <v>925</v>
      </c>
    </row>
    <row r="111" spans="1:5" ht="51">
      <c r="A111" t="s">
        <v>57</v>
      </c>
      <c r="E111" s="36" t="s">
        <v>926</v>
      </c>
    </row>
    <row r="112" spans="1:16" ht="12.75">
      <c r="A112" s="25" t="s">
        <v>47</v>
      </c>
      <c s="29" t="s">
        <v>212</v>
      </c>
      <c s="29" t="s">
        <v>927</v>
      </c>
      <c s="25" t="s">
        <v>49</v>
      </c>
      <c s="30" t="s">
        <v>928</v>
      </c>
      <c s="31" t="s">
        <v>133</v>
      </c>
      <c s="32">
        <v>6.9</v>
      </c>
      <c s="33">
        <v>0</v>
      </c>
      <c s="34">
        <f>ROUND(ROUND(H112,2)*ROUND(G112,3),2)</f>
      </c>
      <c s="31" t="s">
        <v>52</v>
      </c>
      <c r="O112">
        <f>(I112*21)/100</f>
      </c>
      <c t="s">
        <v>23</v>
      </c>
    </row>
    <row r="113" spans="1:5" ht="12.75">
      <c r="A113" s="35" t="s">
        <v>53</v>
      </c>
      <c r="E113" s="36" t="s">
        <v>924</v>
      </c>
    </row>
    <row r="114" spans="1:5" ht="12.75">
      <c r="A114" s="37" t="s">
        <v>55</v>
      </c>
      <c r="E114" s="38" t="s">
        <v>929</v>
      </c>
    </row>
    <row r="115" spans="1:5" ht="38.25">
      <c r="A115" t="s">
        <v>57</v>
      </c>
      <c r="E115" s="36" t="s">
        <v>930</v>
      </c>
    </row>
    <row r="116" spans="1:18" ht="12.75" customHeight="1">
      <c r="A116" s="6" t="s">
        <v>45</v>
      </c>
      <c s="6"/>
      <c s="41" t="s">
        <v>33</v>
      </c>
      <c s="6"/>
      <c s="27" t="s">
        <v>321</v>
      </c>
      <c s="6"/>
      <c s="6"/>
      <c s="6"/>
      <c s="42">
        <f>0+Q116</f>
      </c>
      <c s="6"/>
      <c r="O116">
        <f>0+R116</f>
      </c>
      <c r="Q116">
        <f>0+I117</f>
      </c>
      <c>
        <f>0+O117</f>
      </c>
    </row>
    <row r="117" spans="1:16" ht="12.75">
      <c r="A117" s="25" t="s">
        <v>47</v>
      </c>
      <c s="29" t="s">
        <v>218</v>
      </c>
      <c s="29" t="s">
        <v>323</v>
      </c>
      <c s="25" t="s">
        <v>49</v>
      </c>
      <c s="30" t="s">
        <v>324</v>
      </c>
      <c s="31" t="s">
        <v>133</v>
      </c>
      <c s="32">
        <v>0.92</v>
      </c>
      <c s="33">
        <v>0</v>
      </c>
      <c s="34">
        <f>ROUND(ROUND(H117,2)*ROUND(G117,3),2)</f>
      </c>
      <c s="31" t="s">
        <v>52</v>
      </c>
      <c r="O117">
        <f>(I117*21)/100</f>
      </c>
      <c t="s">
        <v>23</v>
      </c>
    </row>
    <row r="118" spans="1:5" ht="12.75">
      <c r="A118" s="35" t="s">
        <v>53</v>
      </c>
      <c r="E118" s="36" t="s">
        <v>924</v>
      </c>
    </row>
    <row r="119" spans="1:5" ht="38.25">
      <c r="A119" s="37" t="s">
        <v>55</v>
      </c>
      <c r="E119" s="38" t="s">
        <v>931</v>
      </c>
    </row>
    <row r="120" spans="1:5" ht="369.75">
      <c r="A120" t="s">
        <v>57</v>
      </c>
      <c r="E120" s="36" t="s">
        <v>932</v>
      </c>
    </row>
    <row r="121" spans="1:18" ht="12.75" customHeight="1">
      <c r="A121" s="6" t="s">
        <v>45</v>
      </c>
      <c s="6"/>
      <c s="41" t="s">
        <v>35</v>
      </c>
      <c s="6"/>
      <c s="27" t="s">
        <v>353</v>
      </c>
      <c s="6"/>
      <c s="6"/>
      <c s="6"/>
      <c s="42">
        <f>0+Q121</f>
      </c>
      <c s="6"/>
      <c r="O121">
        <f>0+R121</f>
      </c>
      <c r="Q121">
        <f>0+I122+I126+I130+I134+I138+I142+I146+I150</f>
      </c>
      <c>
        <f>0+O122+O126+O130+O134+O138+O142+O146+O150</f>
      </c>
    </row>
    <row r="122" spans="1:16" ht="12.75">
      <c r="A122" s="25" t="s">
        <v>47</v>
      </c>
      <c s="29" t="s">
        <v>222</v>
      </c>
      <c s="29" t="s">
        <v>355</v>
      </c>
      <c s="25" t="s">
        <v>49</v>
      </c>
      <c s="30" t="s">
        <v>356</v>
      </c>
      <c s="31" t="s">
        <v>123</v>
      </c>
      <c s="32">
        <v>851.9</v>
      </c>
      <c s="33">
        <v>0</v>
      </c>
      <c s="34">
        <f>ROUND(ROUND(H122,2)*ROUND(G122,3),2)</f>
      </c>
      <c s="31" t="s">
        <v>52</v>
      </c>
      <c r="O122">
        <f>(I122*21)/100</f>
      </c>
      <c t="s">
        <v>23</v>
      </c>
    </row>
    <row r="123" spans="1:5" ht="12.75">
      <c r="A123" s="35" t="s">
        <v>53</v>
      </c>
      <c r="E123" s="36" t="s">
        <v>718</v>
      </c>
    </row>
    <row r="124" spans="1:5" ht="165.75">
      <c r="A124" s="37" t="s">
        <v>55</v>
      </c>
      <c r="E124" s="38" t="s">
        <v>933</v>
      </c>
    </row>
    <row r="125" spans="1:5" ht="51">
      <c r="A125" t="s">
        <v>57</v>
      </c>
      <c r="E125" s="36" t="s">
        <v>364</v>
      </c>
    </row>
    <row r="126" spans="1:16" ht="12.75">
      <c r="A126" s="25" t="s">
        <v>47</v>
      </c>
      <c s="29" t="s">
        <v>227</v>
      </c>
      <c s="29" t="s">
        <v>360</v>
      </c>
      <c s="25" t="s">
        <v>49</v>
      </c>
      <c s="30" t="s">
        <v>361</v>
      </c>
      <c s="31" t="s">
        <v>123</v>
      </c>
      <c s="32">
        <v>166.8</v>
      </c>
      <c s="33">
        <v>0</v>
      </c>
      <c s="34">
        <f>ROUND(ROUND(H126,2)*ROUND(G126,3),2)</f>
      </c>
      <c s="31" t="s">
        <v>52</v>
      </c>
      <c r="O126">
        <f>(I126*21)/100</f>
      </c>
      <c t="s">
        <v>23</v>
      </c>
    </row>
    <row r="127" spans="1:5" ht="12.75">
      <c r="A127" s="35" t="s">
        <v>53</v>
      </c>
      <c r="E127" s="36" t="s">
        <v>241</v>
      </c>
    </row>
    <row r="128" spans="1:5" ht="102">
      <c r="A128" s="37" t="s">
        <v>55</v>
      </c>
      <c r="E128" s="38" t="s">
        <v>934</v>
      </c>
    </row>
    <row r="129" spans="1:5" ht="51">
      <c r="A129" t="s">
        <v>57</v>
      </c>
      <c r="E129" s="36" t="s">
        <v>364</v>
      </c>
    </row>
    <row r="130" spans="1:16" ht="12.75">
      <c r="A130" s="25" t="s">
        <v>47</v>
      </c>
      <c s="29" t="s">
        <v>233</v>
      </c>
      <c s="29" t="s">
        <v>389</v>
      </c>
      <c s="25" t="s">
        <v>49</v>
      </c>
      <c s="30" t="s">
        <v>390</v>
      </c>
      <c s="31" t="s">
        <v>123</v>
      </c>
      <c s="32">
        <v>807.5</v>
      </c>
      <c s="33">
        <v>0</v>
      </c>
      <c s="34">
        <f>ROUND(ROUND(H130,2)*ROUND(G130,3),2)</f>
      </c>
      <c s="31" t="s">
        <v>52</v>
      </c>
      <c r="O130">
        <f>(I130*21)/100</f>
      </c>
      <c t="s">
        <v>23</v>
      </c>
    </row>
    <row r="131" spans="1:5" ht="12.75">
      <c r="A131" s="35" t="s">
        <v>53</v>
      </c>
      <c r="E131" s="36" t="s">
        <v>124</v>
      </c>
    </row>
    <row r="132" spans="1:5" ht="178.5">
      <c r="A132" s="37" t="s">
        <v>55</v>
      </c>
      <c r="E132" s="38" t="s">
        <v>935</v>
      </c>
    </row>
    <row r="133" spans="1:5" ht="153">
      <c r="A133" t="s">
        <v>57</v>
      </c>
      <c r="E133" s="36" t="s">
        <v>936</v>
      </c>
    </row>
    <row r="134" spans="1:16" ht="12.75">
      <c r="A134" s="25" t="s">
        <v>47</v>
      </c>
      <c s="29" t="s">
        <v>238</v>
      </c>
      <c s="29" t="s">
        <v>937</v>
      </c>
      <c s="25" t="s">
        <v>49</v>
      </c>
      <c s="30" t="s">
        <v>938</v>
      </c>
      <c s="31" t="s">
        <v>123</v>
      </c>
      <c s="32">
        <v>120</v>
      </c>
      <c s="33">
        <v>0</v>
      </c>
      <c s="34">
        <f>ROUND(ROUND(H134,2)*ROUND(G134,3),2)</f>
      </c>
      <c s="31" t="s">
        <v>52</v>
      </c>
      <c r="O134">
        <f>(I134*21)/100</f>
      </c>
      <c t="s">
        <v>23</v>
      </c>
    </row>
    <row r="135" spans="1:5" ht="12.75">
      <c r="A135" s="35" t="s">
        <v>53</v>
      </c>
      <c r="E135" s="36" t="s">
        <v>124</v>
      </c>
    </row>
    <row r="136" spans="1:5" ht="114.75">
      <c r="A136" s="37" t="s">
        <v>55</v>
      </c>
      <c r="E136" s="38" t="s">
        <v>939</v>
      </c>
    </row>
    <row r="137" spans="1:5" ht="153">
      <c r="A137" t="s">
        <v>57</v>
      </c>
      <c r="E137" s="36" t="s">
        <v>936</v>
      </c>
    </row>
    <row r="138" spans="1:16" ht="25.5">
      <c r="A138" s="25" t="s">
        <v>47</v>
      </c>
      <c s="29" t="s">
        <v>244</v>
      </c>
      <c s="29" t="s">
        <v>940</v>
      </c>
      <c s="25" t="s">
        <v>49</v>
      </c>
      <c s="30" t="s">
        <v>941</v>
      </c>
      <c s="31" t="s">
        <v>123</v>
      </c>
      <c s="32">
        <v>6.5</v>
      </c>
      <c s="33">
        <v>0</v>
      </c>
      <c s="34">
        <f>ROUND(ROUND(H138,2)*ROUND(G138,3),2)</f>
      </c>
      <c s="31" t="s">
        <v>52</v>
      </c>
      <c r="O138">
        <f>(I138*21)/100</f>
      </c>
      <c t="s">
        <v>23</v>
      </c>
    </row>
    <row r="139" spans="1:5" ht="12.75">
      <c r="A139" s="35" t="s">
        <v>53</v>
      </c>
      <c r="E139" s="36" t="s">
        <v>124</v>
      </c>
    </row>
    <row r="140" spans="1:5" ht="38.25">
      <c r="A140" s="37" t="s">
        <v>55</v>
      </c>
      <c r="E140" s="38" t="s">
        <v>942</v>
      </c>
    </row>
    <row r="141" spans="1:5" ht="153">
      <c r="A141" t="s">
        <v>57</v>
      </c>
      <c r="E141" s="36" t="s">
        <v>936</v>
      </c>
    </row>
    <row r="142" spans="1:16" ht="25.5">
      <c r="A142" s="25" t="s">
        <v>47</v>
      </c>
      <c s="29" t="s">
        <v>251</v>
      </c>
      <c s="29" t="s">
        <v>943</v>
      </c>
      <c s="25" t="s">
        <v>49</v>
      </c>
      <c s="30" t="s">
        <v>944</v>
      </c>
      <c s="31" t="s">
        <v>123</v>
      </c>
      <c s="32">
        <v>27.2</v>
      </c>
      <c s="33">
        <v>0</v>
      </c>
      <c s="34">
        <f>ROUND(ROUND(H142,2)*ROUND(G142,3),2)</f>
      </c>
      <c s="31" t="s">
        <v>52</v>
      </c>
      <c r="O142">
        <f>(I142*21)/100</f>
      </c>
      <c t="s">
        <v>23</v>
      </c>
    </row>
    <row r="143" spans="1:5" ht="12.75">
      <c r="A143" s="35" t="s">
        <v>53</v>
      </c>
      <c r="E143" s="36" t="s">
        <v>124</v>
      </c>
    </row>
    <row r="144" spans="1:5" ht="165.75">
      <c r="A144" s="37" t="s">
        <v>55</v>
      </c>
      <c r="E144" s="38" t="s">
        <v>945</v>
      </c>
    </row>
    <row r="145" spans="1:5" ht="153">
      <c r="A145" t="s">
        <v>57</v>
      </c>
      <c r="E145" s="36" t="s">
        <v>936</v>
      </c>
    </row>
    <row r="146" spans="1:16" ht="25.5">
      <c r="A146" s="25" t="s">
        <v>47</v>
      </c>
      <c s="29" t="s">
        <v>257</v>
      </c>
      <c s="29" t="s">
        <v>946</v>
      </c>
      <c s="25" t="s">
        <v>49</v>
      </c>
      <c s="30" t="s">
        <v>947</v>
      </c>
      <c s="31" t="s">
        <v>123</v>
      </c>
      <c s="32">
        <v>40.3</v>
      </c>
      <c s="33">
        <v>0</v>
      </c>
      <c s="34">
        <f>ROUND(ROUND(H146,2)*ROUND(G146,3),2)</f>
      </c>
      <c s="31" t="s">
        <v>52</v>
      </c>
      <c r="O146">
        <f>(I146*21)/100</f>
      </c>
      <c t="s">
        <v>23</v>
      </c>
    </row>
    <row r="147" spans="1:5" ht="12.75">
      <c r="A147" s="35" t="s">
        <v>53</v>
      </c>
      <c r="E147" s="36" t="s">
        <v>124</v>
      </c>
    </row>
    <row r="148" spans="1:5" ht="114.75">
      <c r="A148" s="37" t="s">
        <v>55</v>
      </c>
      <c r="E148" s="38" t="s">
        <v>948</v>
      </c>
    </row>
    <row r="149" spans="1:5" ht="153">
      <c r="A149" t="s">
        <v>57</v>
      </c>
      <c r="E149" s="36" t="s">
        <v>936</v>
      </c>
    </row>
    <row r="150" spans="1:16" ht="12.75">
      <c r="A150" s="25" t="s">
        <v>47</v>
      </c>
      <c s="29" t="s">
        <v>262</v>
      </c>
      <c s="29" t="s">
        <v>393</v>
      </c>
      <c s="25" t="s">
        <v>49</v>
      </c>
      <c s="30" t="s">
        <v>394</v>
      </c>
      <c s="31" t="s">
        <v>123</v>
      </c>
      <c s="32">
        <v>1</v>
      </c>
      <c s="33">
        <v>0</v>
      </c>
      <c s="34">
        <f>ROUND(ROUND(H150,2)*ROUND(G150,3),2)</f>
      </c>
      <c s="31" t="s">
        <v>52</v>
      </c>
      <c r="O150">
        <f>(I150*21)/100</f>
      </c>
      <c t="s">
        <v>23</v>
      </c>
    </row>
    <row r="151" spans="1:5" ht="12.75">
      <c r="A151" s="35" t="s">
        <v>53</v>
      </c>
      <c r="E151" s="36" t="s">
        <v>49</v>
      </c>
    </row>
    <row r="152" spans="1:5" ht="12.75">
      <c r="A152" s="37" t="s">
        <v>55</v>
      </c>
      <c r="E152" s="38" t="s">
        <v>949</v>
      </c>
    </row>
    <row r="153" spans="1:5" ht="89.25">
      <c r="A153" t="s">
        <v>57</v>
      </c>
      <c r="E153" s="36" t="s">
        <v>395</v>
      </c>
    </row>
    <row r="154" spans="1:18" ht="12.75" customHeight="1">
      <c r="A154" s="6" t="s">
        <v>45</v>
      </c>
      <c s="6"/>
      <c s="41" t="s">
        <v>80</v>
      </c>
      <c s="6"/>
      <c s="27" t="s">
        <v>396</v>
      </c>
      <c s="6"/>
      <c s="6"/>
      <c s="6"/>
      <c s="42">
        <f>0+Q154</f>
      </c>
      <c s="6"/>
      <c r="O154">
        <f>0+R154</f>
      </c>
      <c r="Q154">
        <f>0+I155+I159+I163</f>
      </c>
      <c>
        <f>0+O155+O159+O163</f>
      </c>
    </row>
    <row r="155" spans="1:16" ht="12.75">
      <c r="A155" s="25" t="s">
        <v>47</v>
      </c>
      <c s="29" t="s">
        <v>268</v>
      </c>
      <c s="29" t="s">
        <v>950</v>
      </c>
      <c s="25" t="s">
        <v>49</v>
      </c>
      <c s="30" t="s">
        <v>951</v>
      </c>
      <c s="31" t="s">
        <v>123</v>
      </c>
      <c s="32">
        <v>3.5</v>
      </c>
      <c s="33">
        <v>0</v>
      </c>
      <c s="34">
        <f>ROUND(ROUND(H155,2)*ROUND(G155,3),2)</f>
      </c>
      <c s="31" t="s">
        <v>52</v>
      </c>
      <c r="O155">
        <f>(I155*21)/100</f>
      </c>
      <c t="s">
        <v>23</v>
      </c>
    </row>
    <row r="156" spans="1:5" ht="12.75">
      <c r="A156" s="35" t="s">
        <v>53</v>
      </c>
      <c r="E156" s="36" t="s">
        <v>952</v>
      </c>
    </row>
    <row r="157" spans="1:5" ht="25.5">
      <c r="A157" s="37" t="s">
        <v>55</v>
      </c>
      <c r="E157" s="38" t="s">
        <v>953</v>
      </c>
    </row>
    <row r="158" spans="1:5" ht="191.25">
      <c r="A158" t="s">
        <v>57</v>
      </c>
      <c r="E158" s="36" t="s">
        <v>401</v>
      </c>
    </row>
    <row r="159" spans="1:16" ht="12.75">
      <c r="A159" s="25" t="s">
        <v>47</v>
      </c>
      <c s="29" t="s">
        <v>273</v>
      </c>
      <c s="29" t="s">
        <v>954</v>
      </c>
      <c s="25" t="s">
        <v>49</v>
      </c>
      <c s="30" t="s">
        <v>955</v>
      </c>
      <c s="31" t="s">
        <v>123</v>
      </c>
      <c s="32">
        <v>34.5</v>
      </c>
      <c s="33">
        <v>0</v>
      </c>
      <c s="34">
        <f>ROUND(ROUND(H159,2)*ROUND(G159,3),2)</f>
      </c>
      <c s="31" t="s">
        <v>52</v>
      </c>
      <c r="O159">
        <f>(I159*21)/100</f>
      </c>
      <c t="s">
        <v>23</v>
      </c>
    </row>
    <row r="160" spans="1:5" ht="25.5">
      <c r="A160" s="35" t="s">
        <v>53</v>
      </c>
      <c r="E160" s="36" t="s">
        <v>956</v>
      </c>
    </row>
    <row r="161" spans="1:5" ht="12.75">
      <c r="A161" s="37" t="s">
        <v>55</v>
      </c>
      <c r="E161" s="38" t="s">
        <v>957</v>
      </c>
    </row>
    <row r="162" spans="1:5" ht="89.25">
      <c r="A162" t="s">
        <v>57</v>
      </c>
      <c r="E162" s="36" t="s">
        <v>958</v>
      </c>
    </row>
    <row r="163" spans="1:16" ht="12.75">
      <c r="A163" s="25" t="s">
        <v>47</v>
      </c>
      <c s="29" t="s">
        <v>278</v>
      </c>
      <c s="29" t="s">
        <v>959</v>
      </c>
      <c s="25" t="s">
        <v>49</v>
      </c>
      <c s="30" t="s">
        <v>960</v>
      </c>
      <c s="31" t="s">
        <v>123</v>
      </c>
      <c s="32">
        <v>8.46</v>
      </c>
      <c s="33">
        <v>0</v>
      </c>
      <c s="34">
        <f>ROUND(ROUND(H163,2)*ROUND(G163,3),2)</f>
      </c>
      <c s="31" t="s">
        <v>52</v>
      </c>
      <c r="O163">
        <f>(I163*21)/100</f>
      </c>
      <c t="s">
        <v>23</v>
      </c>
    </row>
    <row r="164" spans="1:5" ht="25.5">
      <c r="A164" s="35" t="s">
        <v>53</v>
      </c>
      <c r="E164" s="36" t="s">
        <v>961</v>
      </c>
    </row>
    <row r="165" spans="1:5" ht="51">
      <c r="A165" s="37" t="s">
        <v>55</v>
      </c>
      <c r="E165" s="38" t="s">
        <v>962</v>
      </c>
    </row>
    <row r="166" spans="1:5" ht="89.25">
      <c r="A166" t="s">
        <v>57</v>
      </c>
      <c r="E166" s="36" t="s">
        <v>963</v>
      </c>
    </row>
    <row r="167" spans="1:18" ht="12.75" customHeight="1">
      <c r="A167" s="6" t="s">
        <v>45</v>
      </c>
      <c s="6"/>
      <c s="41" t="s">
        <v>85</v>
      </c>
      <c s="6"/>
      <c s="27" t="s">
        <v>420</v>
      </c>
      <c s="6"/>
      <c s="6"/>
      <c s="6"/>
      <c s="42">
        <f>0+Q167</f>
      </c>
      <c s="6"/>
      <c r="O167">
        <f>0+R167</f>
      </c>
      <c r="Q167">
        <f>0+I168</f>
      </c>
      <c>
        <f>0+O168</f>
      </c>
    </row>
    <row r="168" spans="1:16" ht="12.75">
      <c r="A168" s="25" t="s">
        <v>47</v>
      </c>
      <c s="29" t="s">
        <v>282</v>
      </c>
      <c s="29" t="s">
        <v>461</v>
      </c>
      <c s="25" t="s">
        <v>49</v>
      </c>
      <c s="30" t="s">
        <v>462</v>
      </c>
      <c s="31" t="s">
        <v>77</v>
      </c>
      <c s="32">
        <v>2</v>
      </c>
      <c s="33">
        <v>0</v>
      </c>
      <c s="34">
        <f>ROUND(ROUND(H168,2)*ROUND(G168,3),2)</f>
      </c>
      <c s="31" t="s">
        <v>52</v>
      </c>
      <c r="O168">
        <f>(I168*21)/100</f>
      </c>
      <c t="s">
        <v>23</v>
      </c>
    </row>
    <row r="169" spans="1:5" ht="12.75">
      <c r="A169" s="35" t="s">
        <v>53</v>
      </c>
      <c r="E169" s="36" t="s">
        <v>49</v>
      </c>
    </row>
    <row r="170" spans="1:5" ht="12.75">
      <c r="A170" s="37" t="s">
        <v>55</v>
      </c>
      <c r="E170" s="38" t="s">
        <v>71</v>
      </c>
    </row>
    <row r="171" spans="1:5" ht="25.5">
      <c r="A171" t="s">
        <v>57</v>
      </c>
      <c r="E171" s="36" t="s">
        <v>464</v>
      </c>
    </row>
    <row r="172" spans="1:18" ht="12.75" customHeight="1">
      <c r="A172" s="6" t="s">
        <v>45</v>
      </c>
      <c s="6"/>
      <c s="41" t="s">
        <v>40</v>
      </c>
      <c s="6"/>
      <c s="27" t="s">
        <v>477</v>
      </c>
      <c s="6"/>
      <c s="6"/>
      <c s="6"/>
      <c s="42">
        <f>0+Q172</f>
      </c>
      <c s="6"/>
      <c r="O172">
        <f>0+R172</f>
      </c>
      <c r="Q172">
        <f>0+I173+I177+I181+I185+I189+I193+I197</f>
      </c>
      <c>
        <f>0+O173+O177+O181+O185+O189+O193+O197</f>
      </c>
    </row>
    <row r="173" spans="1:16" ht="12.75">
      <c r="A173" s="25" t="s">
        <v>47</v>
      </c>
      <c s="29" t="s">
        <v>286</v>
      </c>
      <c s="29" t="s">
        <v>541</v>
      </c>
      <c s="25" t="s">
        <v>49</v>
      </c>
      <c s="30" t="s">
        <v>542</v>
      </c>
      <c s="31" t="s">
        <v>163</v>
      </c>
      <c s="32">
        <v>595.6</v>
      </c>
      <c s="33">
        <v>0</v>
      </c>
      <c s="34">
        <f>ROUND(ROUND(H173,2)*ROUND(G173,3),2)</f>
      </c>
      <c s="31" t="s">
        <v>52</v>
      </c>
      <c r="O173">
        <f>(I173*21)/100</f>
      </c>
      <c t="s">
        <v>23</v>
      </c>
    </row>
    <row r="174" spans="1:5" ht="12.75">
      <c r="A174" s="35" t="s">
        <v>53</v>
      </c>
      <c r="E174" s="36" t="s">
        <v>335</v>
      </c>
    </row>
    <row r="175" spans="1:5" ht="165.75">
      <c r="A175" s="37" t="s">
        <v>55</v>
      </c>
      <c r="E175" s="38" t="s">
        <v>964</v>
      </c>
    </row>
    <row r="176" spans="1:5" ht="51">
      <c r="A176" t="s">
        <v>57</v>
      </c>
      <c r="E176" s="36" t="s">
        <v>544</v>
      </c>
    </row>
    <row r="177" spans="1:16" ht="12.75">
      <c r="A177" s="25" t="s">
        <v>47</v>
      </c>
      <c s="29" t="s">
        <v>292</v>
      </c>
      <c s="29" t="s">
        <v>546</v>
      </c>
      <c s="25" t="s">
        <v>49</v>
      </c>
      <c s="30" t="s">
        <v>547</v>
      </c>
      <c s="31" t="s">
        <v>163</v>
      </c>
      <c s="32">
        <v>81</v>
      </c>
      <c s="33">
        <v>0</v>
      </c>
      <c s="34">
        <f>ROUND(ROUND(H177,2)*ROUND(G177,3),2)</f>
      </c>
      <c s="31" t="s">
        <v>52</v>
      </c>
      <c r="O177">
        <f>(I177*21)/100</f>
      </c>
      <c t="s">
        <v>23</v>
      </c>
    </row>
    <row r="178" spans="1:5" ht="12.75">
      <c r="A178" s="35" t="s">
        <v>53</v>
      </c>
      <c r="E178" s="36" t="s">
        <v>335</v>
      </c>
    </row>
    <row r="179" spans="1:5" ht="89.25">
      <c r="A179" s="37" t="s">
        <v>55</v>
      </c>
      <c r="E179" s="38" t="s">
        <v>965</v>
      </c>
    </row>
    <row r="180" spans="1:5" ht="51">
      <c r="A180" t="s">
        <v>57</v>
      </c>
      <c r="E180" s="36" t="s">
        <v>544</v>
      </c>
    </row>
    <row r="181" spans="1:16" ht="12.75">
      <c r="A181" s="25" t="s">
        <v>47</v>
      </c>
      <c s="29" t="s">
        <v>297</v>
      </c>
      <c s="29" t="s">
        <v>622</v>
      </c>
      <c s="25" t="s">
        <v>49</v>
      </c>
      <c s="30" t="s">
        <v>623</v>
      </c>
      <c s="31" t="s">
        <v>133</v>
      </c>
      <c s="32">
        <v>3.368</v>
      </c>
      <c s="33">
        <v>0</v>
      </c>
      <c s="34">
        <f>ROUND(ROUND(H181,2)*ROUND(G181,3),2)</f>
      </c>
      <c s="31" t="s">
        <v>52</v>
      </c>
      <c r="O181">
        <f>(I181*21)/100</f>
      </c>
      <c t="s">
        <v>23</v>
      </c>
    </row>
    <row r="182" spans="1:5" ht="12.75">
      <c r="A182" s="35" t="s">
        <v>53</v>
      </c>
      <c r="E182" s="36" t="s">
        <v>215</v>
      </c>
    </row>
    <row r="183" spans="1:5" ht="25.5">
      <c r="A183" s="37" t="s">
        <v>55</v>
      </c>
      <c r="E183" s="38" t="s">
        <v>966</v>
      </c>
    </row>
    <row r="184" spans="1:5" ht="102">
      <c r="A184" t="s">
        <v>57</v>
      </c>
      <c r="E184" s="36" t="s">
        <v>967</v>
      </c>
    </row>
    <row r="185" spans="1:16" ht="12.75">
      <c r="A185" s="25" t="s">
        <v>47</v>
      </c>
      <c s="29" t="s">
        <v>302</v>
      </c>
      <c s="29" t="s">
        <v>626</v>
      </c>
      <c s="25" t="s">
        <v>49</v>
      </c>
      <c s="30" t="s">
        <v>627</v>
      </c>
      <c s="31" t="s">
        <v>133</v>
      </c>
      <c s="32">
        <v>0.64</v>
      </c>
      <c s="33">
        <v>0</v>
      </c>
      <c s="34">
        <f>ROUND(ROUND(H185,2)*ROUND(G185,3),2)</f>
      </c>
      <c s="31" t="s">
        <v>52</v>
      </c>
      <c r="O185">
        <f>(I185*21)/100</f>
      </c>
      <c t="s">
        <v>23</v>
      </c>
    </row>
    <row r="186" spans="1:5" ht="12.75">
      <c r="A186" s="35" t="s">
        <v>53</v>
      </c>
      <c r="E186" s="36" t="s">
        <v>215</v>
      </c>
    </row>
    <row r="187" spans="1:5" ht="12.75">
      <c r="A187" s="37" t="s">
        <v>55</v>
      </c>
      <c r="E187" s="38" t="s">
        <v>968</v>
      </c>
    </row>
    <row r="188" spans="1:5" ht="102">
      <c r="A188" t="s">
        <v>57</v>
      </c>
      <c r="E188" s="36" t="s">
        <v>967</v>
      </c>
    </row>
    <row r="189" spans="1:16" ht="12.75">
      <c r="A189" s="25" t="s">
        <v>47</v>
      </c>
      <c s="29" t="s">
        <v>307</v>
      </c>
      <c s="29" t="s">
        <v>648</v>
      </c>
      <c s="25" t="s">
        <v>49</v>
      </c>
      <c s="30" t="s">
        <v>649</v>
      </c>
      <c s="31" t="s">
        <v>163</v>
      </c>
      <c s="32">
        <v>16</v>
      </c>
      <c s="33">
        <v>0</v>
      </c>
      <c s="34">
        <f>ROUND(ROUND(H189,2)*ROUND(G189,3),2)</f>
      </c>
      <c s="31" t="s">
        <v>52</v>
      </c>
      <c r="O189">
        <f>(I189*21)/100</f>
      </c>
      <c t="s">
        <v>23</v>
      </c>
    </row>
    <row r="190" spans="1:5" ht="12.75">
      <c r="A190" s="35" t="s">
        <v>53</v>
      </c>
      <c r="E190" s="36" t="s">
        <v>215</v>
      </c>
    </row>
    <row r="191" spans="1:5" ht="12.75">
      <c r="A191" s="37" t="s">
        <v>55</v>
      </c>
      <c r="E191" s="38" t="s">
        <v>969</v>
      </c>
    </row>
    <row r="192" spans="1:5" ht="76.5">
      <c r="A192" t="s">
        <v>57</v>
      </c>
      <c r="E192" s="36" t="s">
        <v>970</v>
      </c>
    </row>
    <row r="193" spans="1:16" ht="12.75">
      <c r="A193" s="25" t="s">
        <v>47</v>
      </c>
      <c s="29" t="s">
        <v>312</v>
      </c>
      <c s="29" t="s">
        <v>656</v>
      </c>
      <c s="25" t="s">
        <v>49</v>
      </c>
      <c s="30" t="s">
        <v>657</v>
      </c>
      <c s="31" t="s">
        <v>163</v>
      </c>
      <c s="32">
        <v>1.5</v>
      </c>
      <c s="33">
        <v>0</v>
      </c>
      <c s="34">
        <f>ROUND(ROUND(H193,2)*ROUND(G193,3),2)</f>
      </c>
      <c s="31" t="s">
        <v>52</v>
      </c>
      <c r="O193">
        <f>(I193*21)/100</f>
      </c>
      <c t="s">
        <v>23</v>
      </c>
    </row>
    <row r="194" spans="1:5" ht="12.75">
      <c r="A194" s="35" t="s">
        <v>53</v>
      </c>
      <c r="E194" s="36" t="s">
        <v>215</v>
      </c>
    </row>
    <row r="195" spans="1:5" ht="12.75">
      <c r="A195" s="37" t="s">
        <v>55</v>
      </c>
      <c r="E195" s="38" t="s">
        <v>971</v>
      </c>
    </row>
    <row r="196" spans="1:5" ht="76.5">
      <c r="A196" t="s">
        <v>57</v>
      </c>
      <c r="E196" s="36" t="s">
        <v>970</v>
      </c>
    </row>
    <row r="197" spans="1:16" ht="12.75">
      <c r="A197" s="25" t="s">
        <v>47</v>
      </c>
      <c s="29" t="s">
        <v>317</v>
      </c>
      <c s="29" t="s">
        <v>663</v>
      </c>
      <c s="25" t="s">
        <v>49</v>
      </c>
      <c s="30" t="s">
        <v>664</v>
      </c>
      <c s="31" t="s">
        <v>163</v>
      </c>
      <c s="32">
        <v>8.5</v>
      </c>
      <c s="33">
        <v>0</v>
      </c>
      <c s="34">
        <f>ROUND(ROUND(H197,2)*ROUND(G197,3),2)</f>
      </c>
      <c s="31" t="s">
        <v>52</v>
      </c>
      <c r="O197">
        <f>(I197*21)/100</f>
      </c>
      <c t="s">
        <v>23</v>
      </c>
    </row>
    <row r="198" spans="1:5" ht="25.5">
      <c r="A198" s="35" t="s">
        <v>53</v>
      </c>
      <c r="E198" s="36" t="s">
        <v>496</v>
      </c>
    </row>
    <row r="199" spans="1:5" ht="12.75">
      <c r="A199" s="37" t="s">
        <v>55</v>
      </c>
      <c r="E199" s="38" t="s">
        <v>972</v>
      </c>
    </row>
    <row r="200" spans="1:5" ht="76.5">
      <c r="A200" t="s">
        <v>57</v>
      </c>
      <c r="E200" s="36" t="s">
        <v>970</v>
      </c>
    </row>
  </sheetData>
  <sheetProtection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0+O8+O33+O78+O83+O92+O105+O122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973</v>
      </c>
      <c s="39">
        <f>0+I8+I33+I78+I83+I92+I105+I122</f>
      </c>
      <c s="10"/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973</v>
      </c>
      <c s="6"/>
      <c s="18" t="s">
        <v>974</v>
      </c>
      <c s="6"/>
      <c s="6"/>
      <c s="19"/>
      <c s="19"/>
      <c s="6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27</v>
      </c>
      <c s="19"/>
      <c s="27" t="s">
        <v>46</v>
      </c>
      <c s="19"/>
      <c s="19"/>
      <c s="19"/>
      <c s="28">
        <f>0+Q8</f>
      </c>
      <c s="19"/>
      <c r="O8">
        <f>0+R8</f>
      </c>
      <c r="Q8">
        <f>0+I9+I13+I17+I21+I25+I29</f>
      </c>
      <c>
        <f>0+O9+O13+O17+O21+O25+O29</f>
      </c>
    </row>
    <row r="9" spans="1:16" ht="12.75">
      <c r="A9" s="25" t="s">
        <v>47</v>
      </c>
      <c s="29" t="s">
        <v>29</v>
      </c>
      <c s="29" t="s">
        <v>92</v>
      </c>
      <c s="25" t="s">
        <v>49</v>
      </c>
      <c s="30" t="s">
        <v>94</v>
      </c>
      <c s="31" t="s">
        <v>95</v>
      </c>
      <c s="32">
        <v>309.7</v>
      </c>
      <c s="33">
        <v>0</v>
      </c>
      <c s="34">
        <f>ROUND(ROUND(H9,2)*ROUND(G9,3),2)</f>
      </c>
      <c s="31" t="s">
        <v>52</v>
      </c>
      <c r="O9">
        <f>(I9*21)/100</f>
      </c>
      <c t="s">
        <v>23</v>
      </c>
    </row>
    <row r="10" spans="1:5" ht="38.25">
      <c r="A10" s="35" t="s">
        <v>53</v>
      </c>
      <c r="E10" s="36" t="s">
        <v>884</v>
      </c>
    </row>
    <row r="11" spans="1:5" ht="51">
      <c r="A11" s="37" t="s">
        <v>55</v>
      </c>
      <c r="E11" s="38" t="s">
        <v>975</v>
      </c>
    </row>
    <row r="12" spans="1:5" ht="25.5">
      <c r="A12" t="s">
        <v>57</v>
      </c>
      <c r="E12" s="36" t="s">
        <v>98</v>
      </c>
    </row>
    <row r="13" spans="1:16" ht="12.75">
      <c r="A13" s="25" t="s">
        <v>47</v>
      </c>
      <c s="29" t="s">
        <v>23</v>
      </c>
      <c s="29" t="s">
        <v>102</v>
      </c>
      <c s="25" t="s">
        <v>49</v>
      </c>
      <c s="30" t="s">
        <v>103</v>
      </c>
      <c s="31" t="s">
        <v>95</v>
      </c>
      <c s="32">
        <v>10.45</v>
      </c>
      <c s="33">
        <v>0</v>
      </c>
      <c s="34">
        <f>ROUND(ROUND(H13,2)*ROUND(G13,3),2)</f>
      </c>
      <c s="31" t="s">
        <v>52</v>
      </c>
      <c r="O13">
        <f>(I13*21)/100</f>
      </c>
      <c t="s">
        <v>23</v>
      </c>
    </row>
    <row r="14" spans="1:5" ht="25.5">
      <c r="A14" s="35" t="s">
        <v>53</v>
      </c>
      <c r="E14" s="36" t="s">
        <v>104</v>
      </c>
    </row>
    <row r="15" spans="1:5" ht="51">
      <c r="A15" s="37" t="s">
        <v>55</v>
      </c>
      <c r="E15" s="38" t="s">
        <v>976</v>
      </c>
    </row>
    <row r="16" spans="1:5" ht="25.5">
      <c r="A16" t="s">
        <v>57</v>
      </c>
      <c r="E16" s="36" t="s">
        <v>98</v>
      </c>
    </row>
    <row r="17" spans="1:16" ht="12.75">
      <c r="A17" s="25" t="s">
        <v>47</v>
      </c>
      <c s="29" t="s">
        <v>22</v>
      </c>
      <c s="29" t="s">
        <v>106</v>
      </c>
      <c s="25" t="s">
        <v>49</v>
      </c>
      <c s="30" t="s">
        <v>107</v>
      </c>
      <c s="31" t="s">
        <v>51</v>
      </c>
      <c s="32">
        <v>1</v>
      </c>
      <c s="33">
        <v>0</v>
      </c>
      <c s="34">
        <f>ROUND(ROUND(H17,2)*ROUND(G17,3),2)</f>
      </c>
      <c s="31" t="s">
        <v>52</v>
      </c>
      <c r="O17">
        <f>(I17*21)/100</f>
      </c>
      <c t="s">
        <v>23</v>
      </c>
    </row>
    <row r="18" spans="1:5" ht="89.25">
      <c r="A18" s="35" t="s">
        <v>53</v>
      </c>
      <c r="E18" s="36" t="s">
        <v>977</v>
      </c>
    </row>
    <row r="19" spans="1:5" ht="12.75">
      <c r="A19" s="37" t="s">
        <v>55</v>
      </c>
      <c r="E19" s="38" t="s">
        <v>56</v>
      </c>
    </row>
    <row r="20" spans="1:5" ht="12.75">
      <c r="A20" t="s">
        <v>57</v>
      </c>
      <c r="E20" s="36" t="s">
        <v>109</v>
      </c>
    </row>
    <row r="21" spans="1:16" ht="12.75">
      <c r="A21" s="25" t="s">
        <v>47</v>
      </c>
      <c s="29" t="s">
        <v>33</v>
      </c>
      <c s="29" t="s">
        <v>110</v>
      </c>
      <c s="25" t="s">
        <v>49</v>
      </c>
      <c s="30" t="s">
        <v>111</v>
      </c>
      <c s="31" t="s">
        <v>51</v>
      </c>
      <c s="32">
        <v>1</v>
      </c>
      <c s="33">
        <v>0</v>
      </c>
      <c s="34">
        <f>ROUND(ROUND(H21,2)*ROUND(G21,3),2)</f>
      </c>
      <c s="31" t="s">
        <v>52</v>
      </c>
      <c r="O21">
        <f>(I21*21)/100</f>
      </c>
      <c t="s">
        <v>23</v>
      </c>
    </row>
    <row r="22" spans="1:5" ht="25.5">
      <c r="A22" s="35" t="s">
        <v>53</v>
      </c>
      <c r="E22" s="36" t="s">
        <v>978</v>
      </c>
    </row>
    <row r="23" spans="1:5" ht="12.75">
      <c r="A23" s="37" t="s">
        <v>55</v>
      </c>
      <c r="E23" s="38" t="s">
        <v>49</v>
      </c>
    </row>
    <row r="24" spans="1:5" ht="12.75">
      <c r="A24" t="s">
        <v>57</v>
      </c>
      <c r="E24" s="36" t="s">
        <v>62</v>
      </c>
    </row>
    <row r="25" spans="1:16" ht="12.75">
      <c r="A25" s="25" t="s">
        <v>47</v>
      </c>
      <c s="29" t="s">
        <v>35</v>
      </c>
      <c s="29" t="s">
        <v>113</v>
      </c>
      <c s="25" t="s">
        <v>49</v>
      </c>
      <c s="30" t="s">
        <v>114</v>
      </c>
      <c s="31" t="s">
        <v>51</v>
      </c>
      <c s="32">
        <v>1</v>
      </c>
      <c s="33">
        <v>0</v>
      </c>
      <c s="34">
        <f>ROUND(ROUND(H25,2)*ROUND(G25,3),2)</f>
      </c>
      <c s="31" t="s">
        <v>52</v>
      </c>
      <c r="O25">
        <f>(I25*21)/100</f>
      </c>
      <c t="s">
        <v>23</v>
      </c>
    </row>
    <row r="26" spans="1:5" ht="25.5">
      <c r="A26" s="35" t="s">
        <v>53</v>
      </c>
      <c r="E26" s="36" t="s">
        <v>979</v>
      </c>
    </row>
    <row r="27" spans="1:5" ht="12.75">
      <c r="A27" s="37" t="s">
        <v>55</v>
      </c>
      <c r="E27" s="38" t="s">
        <v>49</v>
      </c>
    </row>
    <row r="28" spans="1:5" ht="12.75">
      <c r="A28" t="s">
        <v>57</v>
      </c>
      <c r="E28" s="36" t="s">
        <v>62</v>
      </c>
    </row>
    <row r="29" spans="1:16" ht="12.75">
      <c r="A29" s="25" t="s">
        <v>47</v>
      </c>
      <c s="29" t="s">
        <v>37</v>
      </c>
      <c s="29" t="s">
        <v>116</v>
      </c>
      <c s="25" t="s">
        <v>49</v>
      </c>
      <c s="30" t="s">
        <v>117</v>
      </c>
      <c s="31" t="s">
        <v>51</v>
      </c>
      <c s="32">
        <v>1</v>
      </c>
      <c s="33">
        <v>0</v>
      </c>
      <c s="34">
        <f>ROUND(ROUND(H29,2)*ROUND(G29,3),2)</f>
      </c>
      <c s="31" t="s">
        <v>52</v>
      </c>
      <c r="O29">
        <f>(I29*21)/100</f>
      </c>
      <c t="s">
        <v>23</v>
      </c>
    </row>
    <row r="30" spans="1:5" ht="25.5">
      <c r="A30" s="35" t="s">
        <v>53</v>
      </c>
      <c r="E30" s="36" t="s">
        <v>980</v>
      </c>
    </row>
    <row r="31" spans="1:5" ht="12.75">
      <c r="A31" s="37" t="s">
        <v>55</v>
      </c>
      <c r="E31" s="38" t="s">
        <v>56</v>
      </c>
    </row>
    <row r="32" spans="1:5" ht="63.75">
      <c r="A32" t="s">
        <v>57</v>
      </c>
      <c r="E32" s="36" t="s">
        <v>119</v>
      </c>
    </row>
    <row r="33" spans="1:18" ht="12.75" customHeight="1">
      <c r="A33" s="6" t="s">
        <v>45</v>
      </c>
      <c s="6"/>
      <c s="41" t="s">
        <v>29</v>
      </c>
      <c s="6"/>
      <c s="27" t="s">
        <v>120</v>
      </c>
      <c s="6"/>
      <c s="6"/>
      <c s="6"/>
      <c s="42">
        <f>0+Q33</f>
      </c>
      <c s="6"/>
      <c r="O33">
        <f>0+R33</f>
      </c>
      <c r="Q33">
        <f>0+I34+I38+I42+I46+I50+I54+I58+I62+I66+I70+I74</f>
      </c>
      <c>
        <f>0+O34+O38+O42+O46+O50+O54+O58+O62+O66+O70+O74</f>
      </c>
    </row>
    <row r="34" spans="1:16" ht="12.75">
      <c r="A34" s="25" t="s">
        <v>47</v>
      </c>
      <c s="29" t="s">
        <v>80</v>
      </c>
      <c s="29" t="s">
        <v>891</v>
      </c>
      <c s="25" t="s">
        <v>49</v>
      </c>
      <c s="30" t="s">
        <v>892</v>
      </c>
      <c s="31" t="s">
        <v>123</v>
      </c>
      <c s="32">
        <v>375</v>
      </c>
      <c s="33">
        <v>0</v>
      </c>
      <c s="34">
        <f>ROUND(ROUND(H34,2)*ROUND(G34,3),2)</f>
      </c>
      <c s="31" t="s">
        <v>52</v>
      </c>
      <c r="O34">
        <f>(I34*21)/100</f>
      </c>
      <c t="s">
        <v>23</v>
      </c>
    </row>
    <row r="35" spans="1:5" ht="25.5">
      <c r="A35" s="35" t="s">
        <v>53</v>
      </c>
      <c r="E35" s="36" t="s">
        <v>703</v>
      </c>
    </row>
    <row r="36" spans="1:5" ht="25.5">
      <c r="A36" s="37" t="s">
        <v>55</v>
      </c>
      <c r="E36" s="38" t="s">
        <v>981</v>
      </c>
    </row>
    <row r="37" spans="1:5" ht="12.75">
      <c r="A37" t="s">
        <v>57</v>
      </c>
      <c r="E37" s="36" t="s">
        <v>894</v>
      </c>
    </row>
    <row r="38" spans="1:16" ht="12.75">
      <c r="A38" s="25" t="s">
        <v>47</v>
      </c>
      <c s="29" t="s">
        <v>85</v>
      </c>
      <c s="29" t="s">
        <v>137</v>
      </c>
      <c s="25" t="s">
        <v>49</v>
      </c>
      <c s="30" t="s">
        <v>138</v>
      </c>
      <c s="31" t="s">
        <v>133</v>
      </c>
      <c s="32">
        <v>0.33</v>
      </c>
      <c s="33">
        <v>0</v>
      </c>
      <c s="34">
        <f>ROUND(ROUND(H38,2)*ROUND(G38,3),2)</f>
      </c>
      <c s="31" t="s">
        <v>52</v>
      </c>
      <c r="O38">
        <f>(I38*21)/100</f>
      </c>
      <c t="s">
        <v>23</v>
      </c>
    </row>
    <row r="39" spans="1:5" ht="25.5">
      <c r="A39" s="35" t="s">
        <v>53</v>
      </c>
      <c r="E39" s="36" t="s">
        <v>895</v>
      </c>
    </row>
    <row r="40" spans="1:5" ht="12.75">
      <c r="A40" s="37" t="s">
        <v>55</v>
      </c>
      <c r="E40" s="38" t="s">
        <v>982</v>
      </c>
    </row>
    <row r="41" spans="1:5" ht="63.75">
      <c r="A41" t="s">
        <v>57</v>
      </c>
      <c r="E41" s="36" t="s">
        <v>136</v>
      </c>
    </row>
    <row r="42" spans="1:16" ht="12.75">
      <c r="A42" s="25" t="s">
        <v>47</v>
      </c>
      <c s="29" t="s">
        <v>40</v>
      </c>
      <c s="29" t="s">
        <v>983</v>
      </c>
      <c s="25" t="s">
        <v>49</v>
      </c>
      <c s="30" t="s">
        <v>984</v>
      </c>
      <c s="31" t="s">
        <v>133</v>
      </c>
      <c s="32">
        <v>3.85</v>
      </c>
      <c s="33">
        <v>0</v>
      </c>
      <c s="34">
        <f>ROUND(ROUND(H42,2)*ROUND(G42,3),2)</f>
      </c>
      <c s="31" t="s">
        <v>52</v>
      </c>
      <c r="O42">
        <f>(I42*21)/100</f>
      </c>
      <c t="s">
        <v>23</v>
      </c>
    </row>
    <row r="43" spans="1:5" ht="25.5">
      <c r="A43" s="35" t="s">
        <v>53</v>
      </c>
      <c r="E43" s="36" t="s">
        <v>895</v>
      </c>
    </row>
    <row r="44" spans="1:5" ht="12.75">
      <c r="A44" s="37" t="s">
        <v>55</v>
      </c>
      <c r="E44" s="38" t="s">
        <v>985</v>
      </c>
    </row>
    <row r="45" spans="1:5" ht="63.75">
      <c r="A45" t="s">
        <v>57</v>
      </c>
      <c r="E45" s="36" t="s">
        <v>136</v>
      </c>
    </row>
    <row r="46" spans="1:16" ht="12.75">
      <c r="A46" s="25" t="s">
        <v>47</v>
      </c>
      <c s="29" t="s">
        <v>42</v>
      </c>
      <c s="29" t="s">
        <v>986</v>
      </c>
      <c s="25" t="s">
        <v>49</v>
      </c>
      <c s="30" t="s">
        <v>987</v>
      </c>
      <c s="31" t="s">
        <v>133</v>
      </c>
      <c s="32">
        <v>56.25</v>
      </c>
      <c s="33">
        <v>0</v>
      </c>
      <c s="34">
        <f>ROUND(ROUND(H46,2)*ROUND(G46,3),2)</f>
      </c>
      <c s="31" t="s">
        <v>52</v>
      </c>
      <c r="O46">
        <f>(I46*21)/100</f>
      </c>
      <c t="s">
        <v>23</v>
      </c>
    </row>
    <row r="47" spans="1:5" ht="25.5">
      <c r="A47" s="35" t="s">
        <v>53</v>
      </c>
      <c r="E47" s="36" t="s">
        <v>988</v>
      </c>
    </row>
    <row r="48" spans="1:5" ht="51">
      <c r="A48" s="37" t="s">
        <v>55</v>
      </c>
      <c r="E48" s="38" t="s">
        <v>989</v>
      </c>
    </row>
    <row r="49" spans="1:5" ht="38.25">
      <c r="A49" t="s">
        <v>57</v>
      </c>
      <c r="E49" s="36" t="s">
        <v>990</v>
      </c>
    </row>
    <row r="50" spans="1:16" ht="12.75">
      <c r="A50" s="25" t="s">
        <v>47</v>
      </c>
      <c s="29" t="s">
        <v>44</v>
      </c>
      <c s="29" t="s">
        <v>177</v>
      </c>
      <c s="25" t="s">
        <v>49</v>
      </c>
      <c s="30" t="s">
        <v>178</v>
      </c>
      <c s="31" t="s">
        <v>133</v>
      </c>
      <c s="32">
        <v>125.47</v>
      </c>
      <c s="33">
        <v>0</v>
      </c>
      <c s="34">
        <f>ROUND(ROUND(H50,2)*ROUND(G50,3),2)</f>
      </c>
      <c s="31" t="s">
        <v>52</v>
      </c>
      <c r="O50">
        <f>(I50*21)/100</f>
      </c>
      <c t="s">
        <v>23</v>
      </c>
    </row>
    <row r="51" spans="1:5" ht="25.5">
      <c r="A51" s="35" t="s">
        <v>53</v>
      </c>
      <c r="E51" s="36" t="s">
        <v>703</v>
      </c>
    </row>
    <row r="52" spans="1:5" ht="12.75">
      <c r="A52" s="37" t="s">
        <v>55</v>
      </c>
      <c r="E52" s="38" t="s">
        <v>991</v>
      </c>
    </row>
    <row r="53" spans="1:5" ht="369.75">
      <c r="A53" t="s">
        <v>57</v>
      </c>
      <c r="E53" s="36" t="s">
        <v>181</v>
      </c>
    </row>
    <row r="54" spans="1:16" ht="12.75">
      <c r="A54" s="25" t="s">
        <v>47</v>
      </c>
      <c s="29" t="s">
        <v>140</v>
      </c>
      <c s="29" t="s">
        <v>223</v>
      </c>
      <c s="25" t="s">
        <v>49</v>
      </c>
      <c s="30" t="s">
        <v>224</v>
      </c>
      <c s="31" t="s">
        <v>133</v>
      </c>
      <c s="32">
        <v>181.75</v>
      </c>
      <c s="33">
        <v>0</v>
      </c>
      <c s="34">
        <f>ROUND(ROUND(H54,2)*ROUND(G54,3),2)</f>
      </c>
      <c s="31" t="s">
        <v>52</v>
      </c>
      <c r="O54">
        <f>(I54*21)/100</f>
      </c>
      <c t="s">
        <v>23</v>
      </c>
    </row>
    <row r="55" spans="1:5" ht="12.75">
      <c r="A55" s="35" t="s">
        <v>53</v>
      </c>
      <c r="E55" s="36" t="s">
        <v>49</v>
      </c>
    </row>
    <row r="56" spans="1:5" ht="51">
      <c r="A56" s="37" t="s">
        <v>55</v>
      </c>
      <c r="E56" s="38" t="s">
        <v>992</v>
      </c>
    </row>
    <row r="57" spans="1:5" ht="191.25">
      <c r="A57" t="s">
        <v>57</v>
      </c>
      <c r="E57" s="36" t="s">
        <v>904</v>
      </c>
    </row>
    <row r="58" spans="1:16" ht="12.75">
      <c r="A58" s="25" t="s">
        <v>47</v>
      </c>
      <c s="29" t="s">
        <v>144</v>
      </c>
      <c s="29" t="s">
        <v>905</v>
      </c>
      <c s="25" t="s">
        <v>49</v>
      </c>
      <c s="30" t="s">
        <v>906</v>
      </c>
      <c s="31" t="s">
        <v>133</v>
      </c>
      <c s="32">
        <v>55.2</v>
      </c>
      <c s="33">
        <v>0</v>
      </c>
      <c s="34">
        <f>ROUND(ROUND(H58,2)*ROUND(G58,3),2)</f>
      </c>
      <c s="31" t="s">
        <v>52</v>
      </c>
      <c r="O58">
        <f>(I58*21)/100</f>
      </c>
      <c t="s">
        <v>23</v>
      </c>
    </row>
    <row r="59" spans="1:5" ht="12.75">
      <c r="A59" s="35" t="s">
        <v>53</v>
      </c>
      <c r="E59" s="36" t="s">
        <v>241</v>
      </c>
    </row>
    <row r="60" spans="1:5" ht="12.75">
      <c r="A60" s="37" t="s">
        <v>55</v>
      </c>
      <c r="E60" s="38" t="s">
        <v>993</v>
      </c>
    </row>
    <row r="61" spans="1:5" ht="280.5">
      <c r="A61" t="s">
        <v>57</v>
      </c>
      <c r="E61" s="36" t="s">
        <v>908</v>
      </c>
    </row>
    <row r="62" spans="1:16" ht="12.75">
      <c r="A62" s="25" t="s">
        <v>47</v>
      </c>
      <c s="29" t="s">
        <v>150</v>
      </c>
      <c s="29" t="s">
        <v>909</v>
      </c>
      <c s="25" t="s">
        <v>49</v>
      </c>
      <c s="30" t="s">
        <v>910</v>
      </c>
      <c s="31" t="s">
        <v>133</v>
      </c>
      <c s="32">
        <v>17.7</v>
      </c>
      <c s="33">
        <v>0</v>
      </c>
      <c s="34">
        <f>ROUND(ROUND(H62,2)*ROUND(G62,3),2)</f>
      </c>
      <c s="31" t="s">
        <v>52</v>
      </c>
      <c r="O62">
        <f>(I62*21)/100</f>
      </c>
      <c t="s">
        <v>23</v>
      </c>
    </row>
    <row r="63" spans="1:5" ht="12.75">
      <c r="A63" s="35" t="s">
        <v>53</v>
      </c>
      <c r="E63" s="36" t="s">
        <v>603</v>
      </c>
    </row>
    <row r="64" spans="1:5" ht="12.75">
      <c r="A64" s="37" t="s">
        <v>55</v>
      </c>
      <c r="E64" s="38" t="s">
        <v>994</v>
      </c>
    </row>
    <row r="65" spans="1:5" ht="242.25">
      <c r="A65" t="s">
        <v>57</v>
      </c>
      <c r="E65" s="36" t="s">
        <v>912</v>
      </c>
    </row>
    <row r="66" spans="1:16" ht="12.75">
      <c r="A66" s="25" t="s">
        <v>47</v>
      </c>
      <c s="29" t="s">
        <v>155</v>
      </c>
      <c s="29" t="s">
        <v>239</v>
      </c>
      <c s="25" t="s">
        <v>49</v>
      </c>
      <c s="30" t="s">
        <v>240</v>
      </c>
      <c s="31" t="s">
        <v>123</v>
      </c>
      <c s="32">
        <v>273.5</v>
      </c>
      <c s="33">
        <v>0</v>
      </c>
      <c s="34">
        <f>ROUND(ROUND(H66,2)*ROUND(G66,3),2)</f>
      </c>
      <c s="31" t="s">
        <v>52</v>
      </c>
      <c r="O66">
        <f>(I66*21)/100</f>
      </c>
      <c t="s">
        <v>23</v>
      </c>
    </row>
    <row r="67" spans="1:5" ht="12.75">
      <c r="A67" s="35" t="s">
        <v>53</v>
      </c>
      <c r="E67" s="36" t="s">
        <v>718</v>
      </c>
    </row>
    <row r="68" spans="1:5" ht="12.75">
      <c r="A68" s="37" t="s">
        <v>55</v>
      </c>
      <c r="E68" s="38" t="s">
        <v>995</v>
      </c>
    </row>
    <row r="69" spans="1:5" ht="25.5">
      <c r="A69" t="s">
        <v>57</v>
      </c>
      <c r="E69" s="36" t="s">
        <v>243</v>
      </c>
    </row>
    <row r="70" spans="1:16" ht="12.75">
      <c r="A70" s="25" t="s">
        <v>47</v>
      </c>
      <c s="29" t="s">
        <v>160</v>
      </c>
      <c s="29" t="s">
        <v>915</v>
      </c>
      <c s="25" t="s">
        <v>246</v>
      </c>
      <c s="30" t="s">
        <v>916</v>
      </c>
      <c s="31" t="s">
        <v>123</v>
      </c>
      <c s="32">
        <v>108</v>
      </c>
      <c s="33">
        <v>0</v>
      </c>
      <c s="34">
        <f>ROUND(ROUND(H70,2)*ROUND(G70,3),2)</f>
      </c>
      <c s="31" t="s">
        <v>52</v>
      </c>
      <c r="O70">
        <f>(I70*21)/100</f>
      </c>
      <c t="s">
        <v>23</v>
      </c>
    </row>
    <row r="71" spans="1:5" ht="12.75">
      <c r="A71" s="35" t="s">
        <v>53</v>
      </c>
      <c r="E71" s="36" t="s">
        <v>718</v>
      </c>
    </row>
    <row r="72" spans="1:5" ht="38.25">
      <c r="A72" s="37" t="s">
        <v>55</v>
      </c>
      <c r="E72" s="38" t="s">
        <v>996</v>
      </c>
    </row>
    <row r="73" spans="1:5" ht="38.25">
      <c r="A73" t="s">
        <v>57</v>
      </c>
      <c r="E73" s="36" t="s">
        <v>918</v>
      </c>
    </row>
    <row r="74" spans="1:16" ht="12.75">
      <c r="A74" s="25" t="s">
        <v>47</v>
      </c>
      <c s="29" t="s">
        <v>165</v>
      </c>
      <c s="29" t="s">
        <v>252</v>
      </c>
      <c s="25" t="s">
        <v>49</v>
      </c>
      <c s="30" t="s">
        <v>253</v>
      </c>
      <c s="31" t="s">
        <v>123</v>
      </c>
      <c s="32">
        <v>108</v>
      </c>
      <c s="33">
        <v>0</v>
      </c>
      <c s="34">
        <f>ROUND(ROUND(H74,2)*ROUND(G74,3),2)</f>
      </c>
      <c s="31" t="s">
        <v>52</v>
      </c>
      <c r="O74">
        <f>(I74*21)/100</f>
      </c>
      <c t="s">
        <v>23</v>
      </c>
    </row>
    <row r="75" spans="1:5" ht="12.75">
      <c r="A75" s="35" t="s">
        <v>53</v>
      </c>
      <c r="E75" s="36" t="s">
        <v>718</v>
      </c>
    </row>
    <row r="76" spans="1:5" ht="12.75">
      <c r="A76" s="37" t="s">
        <v>55</v>
      </c>
      <c r="E76" s="38" t="s">
        <v>997</v>
      </c>
    </row>
    <row r="77" spans="1:5" ht="25.5">
      <c r="A77" t="s">
        <v>57</v>
      </c>
      <c r="E77" s="36" t="s">
        <v>255</v>
      </c>
    </row>
    <row r="78" spans="1:18" ht="12.75" customHeight="1">
      <c r="A78" s="6" t="s">
        <v>45</v>
      </c>
      <c s="6"/>
      <c s="41" t="s">
        <v>23</v>
      </c>
      <c s="6"/>
      <c s="27" t="s">
        <v>256</v>
      </c>
      <c s="6"/>
      <c s="6"/>
      <c s="6"/>
      <c s="42">
        <f>0+Q78</f>
      </c>
      <c s="6"/>
      <c r="O78">
        <f>0+R78</f>
      </c>
      <c r="Q78">
        <f>0+I79</f>
      </c>
      <c>
        <f>0+O79</f>
      </c>
    </row>
    <row r="79" spans="1:16" ht="12.75">
      <c r="A79" s="25" t="s">
        <v>47</v>
      </c>
      <c s="29" t="s">
        <v>170</v>
      </c>
      <c s="29" t="s">
        <v>269</v>
      </c>
      <c s="25" t="s">
        <v>49</v>
      </c>
      <c s="30" t="s">
        <v>270</v>
      </c>
      <c s="31" t="s">
        <v>123</v>
      </c>
      <c s="32">
        <v>114</v>
      </c>
      <c s="33">
        <v>0</v>
      </c>
      <c s="34">
        <f>ROUND(ROUND(H79,2)*ROUND(G79,3),2)</f>
      </c>
      <c s="31" t="s">
        <v>52</v>
      </c>
      <c r="O79">
        <f>(I79*21)/100</f>
      </c>
      <c t="s">
        <v>23</v>
      </c>
    </row>
    <row r="80" spans="1:5" ht="12.75">
      <c r="A80" s="35" t="s">
        <v>53</v>
      </c>
      <c r="E80" s="36" t="s">
        <v>718</v>
      </c>
    </row>
    <row r="81" spans="1:5" ht="63.75">
      <c r="A81" s="37" t="s">
        <v>55</v>
      </c>
      <c r="E81" s="38" t="s">
        <v>998</v>
      </c>
    </row>
    <row r="82" spans="1:5" ht="51">
      <c r="A82" t="s">
        <v>57</v>
      </c>
      <c r="E82" s="36" t="s">
        <v>272</v>
      </c>
    </row>
    <row r="83" spans="1:18" ht="12.75" customHeight="1">
      <c r="A83" s="6" t="s">
        <v>45</v>
      </c>
      <c s="6"/>
      <c s="41" t="s">
        <v>33</v>
      </c>
      <c s="6"/>
      <c s="27" t="s">
        <v>321</v>
      </c>
      <c s="6"/>
      <c s="6"/>
      <c s="6"/>
      <c s="42">
        <f>0+Q83</f>
      </c>
      <c s="6"/>
      <c r="O83">
        <f>0+R83</f>
      </c>
      <c r="Q83">
        <f>0+I84+I88</f>
      </c>
      <c>
        <f>0+O84+O88</f>
      </c>
    </row>
    <row r="84" spans="1:16" ht="12.75">
      <c r="A84" s="25" t="s">
        <v>47</v>
      </c>
      <c s="29" t="s">
        <v>176</v>
      </c>
      <c s="29" t="s">
        <v>327</v>
      </c>
      <c s="25" t="s">
        <v>49</v>
      </c>
      <c s="30" t="s">
        <v>328</v>
      </c>
      <c s="31" t="s">
        <v>133</v>
      </c>
      <c s="32">
        <v>34.2</v>
      </c>
      <c s="33">
        <v>0</v>
      </c>
      <c s="34">
        <f>ROUND(ROUND(H84,2)*ROUND(G84,3),2)</f>
      </c>
      <c s="31" t="s">
        <v>52</v>
      </c>
      <c r="O84">
        <f>(I84*21)/100</f>
      </c>
      <c t="s">
        <v>23</v>
      </c>
    </row>
    <row r="85" spans="1:5" ht="12.75">
      <c r="A85" s="35" t="s">
        <v>53</v>
      </c>
      <c r="E85" s="36" t="s">
        <v>718</v>
      </c>
    </row>
    <row r="86" spans="1:5" ht="63.75">
      <c r="A86" s="37" t="s">
        <v>55</v>
      </c>
      <c r="E86" s="38" t="s">
        <v>999</v>
      </c>
    </row>
    <row r="87" spans="1:5" ht="38.25">
      <c r="A87" t="s">
        <v>57</v>
      </c>
      <c r="E87" s="36" t="s">
        <v>331</v>
      </c>
    </row>
    <row r="88" spans="1:16" ht="12.75">
      <c r="A88" s="25" t="s">
        <v>47</v>
      </c>
      <c s="29" t="s">
        <v>182</v>
      </c>
      <c s="29" t="s">
        <v>1000</v>
      </c>
      <c s="25" t="s">
        <v>49</v>
      </c>
      <c s="30" t="s">
        <v>1001</v>
      </c>
      <c s="31" t="s">
        <v>123</v>
      </c>
      <c s="32">
        <v>114</v>
      </c>
      <c s="33">
        <v>0</v>
      </c>
      <c s="34">
        <f>ROUND(ROUND(H88,2)*ROUND(G88,3),2)</f>
      </c>
      <c s="31" t="s">
        <v>52</v>
      </c>
      <c r="O88">
        <f>(I88*21)/100</f>
      </c>
      <c t="s">
        <v>23</v>
      </c>
    </row>
    <row r="89" spans="1:5" ht="12.75">
      <c r="A89" s="35" t="s">
        <v>53</v>
      </c>
      <c r="E89" s="36" t="s">
        <v>718</v>
      </c>
    </row>
    <row r="90" spans="1:5" ht="25.5">
      <c r="A90" s="37" t="s">
        <v>55</v>
      </c>
      <c r="E90" s="38" t="s">
        <v>1002</v>
      </c>
    </row>
    <row r="91" spans="1:5" ht="127.5">
      <c r="A91" t="s">
        <v>57</v>
      </c>
      <c r="E91" s="36" t="s">
        <v>1003</v>
      </c>
    </row>
    <row r="92" spans="1:18" ht="12.75" customHeight="1">
      <c r="A92" s="6" t="s">
        <v>45</v>
      </c>
      <c s="6"/>
      <c s="41" t="s">
        <v>35</v>
      </c>
      <c s="6"/>
      <c s="27" t="s">
        <v>353</v>
      </c>
      <c s="6"/>
      <c s="6"/>
      <c s="6"/>
      <c s="42">
        <f>0+Q92</f>
      </c>
      <c s="6"/>
      <c r="O92">
        <f>0+R92</f>
      </c>
      <c r="Q92">
        <f>0+I93+I97+I101</f>
      </c>
      <c>
        <f>0+O93+O97+O101</f>
      </c>
    </row>
    <row r="93" spans="1:16" ht="12.75">
      <c r="A93" s="25" t="s">
        <v>47</v>
      </c>
      <c s="29" t="s">
        <v>187</v>
      </c>
      <c s="29" t="s">
        <v>355</v>
      </c>
      <c s="25" t="s">
        <v>49</v>
      </c>
      <c s="30" t="s">
        <v>356</v>
      </c>
      <c s="31" t="s">
        <v>123</v>
      </c>
      <c s="32">
        <v>387.5</v>
      </c>
      <c s="33">
        <v>0</v>
      </c>
      <c s="34">
        <f>ROUND(ROUND(H93,2)*ROUND(G93,3),2)</f>
      </c>
      <c s="31" t="s">
        <v>52</v>
      </c>
      <c r="O93">
        <f>(I93*21)/100</f>
      </c>
      <c t="s">
        <v>23</v>
      </c>
    </row>
    <row r="94" spans="1:5" ht="12.75">
      <c r="A94" s="35" t="s">
        <v>53</v>
      </c>
      <c r="E94" s="36" t="s">
        <v>718</v>
      </c>
    </row>
    <row r="95" spans="1:5" ht="76.5">
      <c r="A95" s="37" t="s">
        <v>55</v>
      </c>
      <c r="E95" s="38" t="s">
        <v>1004</v>
      </c>
    </row>
    <row r="96" spans="1:5" ht="51">
      <c r="A96" t="s">
        <v>57</v>
      </c>
      <c r="E96" s="36" t="s">
        <v>364</v>
      </c>
    </row>
    <row r="97" spans="1:16" ht="12.75">
      <c r="A97" s="25" t="s">
        <v>47</v>
      </c>
      <c s="29" t="s">
        <v>192</v>
      </c>
      <c s="29" t="s">
        <v>389</v>
      </c>
      <c s="25" t="s">
        <v>49</v>
      </c>
      <c s="30" t="s">
        <v>390</v>
      </c>
      <c s="31" t="s">
        <v>123</v>
      </c>
      <c s="32">
        <v>153</v>
      </c>
      <c s="33">
        <v>0</v>
      </c>
      <c s="34">
        <f>ROUND(ROUND(H97,2)*ROUND(G97,3),2)</f>
      </c>
      <c s="31" t="s">
        <v>52</v>
      </c>
      <c r="O97">
        <f>(I97*21)/100</f>
      </c>
      <c t="s">
        <v>23</v>
      </c>
    </row>
    <row r="98" spans="1:5" ht="12.75">
      <c r="A98" s="35" t="s">
        <v>53</v>
      </c>
      <c r="E98" s="36" t="s">
        <v>124</v>
      </c>
    </row>
    <row r="99" spans="1:5" ht="38.25">
      <c r="A99" s="37" t="s">
        <v>55</v>
      </c>
      <c r="E99" s="38" t="s">
        <v>1005</v>
      </c>
    </row>
    <row r="100" spans="1:5" ht="153">
      <c r="A100" t="s">
        <v>57</v>
      </c>
      <c r="E100" s="36" t="s">
        <v>936</v>
      </c>
    </row>
    <row r="101" spans="1:16" ht="25.5">
      <c r="A101" s="25" t="s">
        <v>47</v>
      </c>
      <c s="29" t="s">
        <v>197</v>
      </c>
      <c s="29" t="s">
        <v>943</v>
      </c>
      <c s="25" t="s">
        <v>49</v>
      </c>
      <c s="30" t="s">
        <v>944</v>
      </c>
      <c s="31" t="s">
        <v>123</v>
      </c>
      <c s="32">
        <v>6.5</v>
      </c>
      <c s="33">
        <v>0</v>
      </c>
      <c s="34">
        <f>ROUND(ROUND(H101,2)*ROUND(G101,3),2)</f>
      </c>
      <c s="31" t="s">
        <v>52</v>
      </c>
      <c r="O101">
        <f>(I101*21)/100</f>
      </c>
      <c t="s">
        <v>23</v>
      </c>
    </row>
    <row r="102" spans="1:5" ht="12.75">
      <c r="A102" s="35" t="s">
        <v>53</v>
      </c>
      <c r="E102" s="36" t="s">
        <v>124</v>
      </c>
    </row>
    <row r="103" spans="1:5" ht="38.25">
      <c r="A103" s="37" t="s">
        <v>55</v>
      </c>
      <c r="E103" s="38" t="s">
        <v>1006</v>
      </c>
    </row>
    <row r="104" spans="1:5" ht="153">
      <c r="A104" t="s">
        <v>57</v>
      </c>
      <c r="E104" s="36" t="s">
        <v>936</v>
      </c>
    </row>
    <row r="105" spans="1:18" ht="12.75" customHeight="1">
      <c r="A105" s="6" t="s">
        <v>45</v>
      </c>
      <c s="6"/>
      <c s="41" t="s">
        <v>85</v>
      </c>
      <c s="6"/>
      <c s="27" t="s">
        <v>420</v>
      </c>
      <c s="6"/>
      <c s="6"/>
      <c s="6"/>
      <c s="42">
        <f>0+Q105</f>
      </c>
      <c s="6"/>
      <c r="O105">
        <f>0+R105</f>
      </c>
      <c r="Q105">
        <f>0+I106+I110+I114+I118</f>
      </c>
      <c>
        <f>0+O106+O110+O114+O118</f>
      </c>
    </row>
    <row r="106" spans="1:16" ht="12.75">
      <c r="A106" s="25" t="s">
        <v>47</v>
      </c>
      <c s="29" t="s">
        <v>203</v>
      </c>
      <c s="29" t="s">
        <v>1007</v>
      </c>
      <c s="25" t="s">
        <v>49</v>
      </c>
      <c s="30" t="s">
        <v>1008</v>
      </c>
      <c s="31" t="s">
        <v>77</v>
      </c>
      <c s="32">
        <v>1</v>
      </c>
      <c s="33">
        <v>0</v>
      </c>
      <c s="34">
        <f>ROUND(ROUND(H106,2)*ROUND(G106,3),2)</f>
      </c>
      <c s="31" t="s">
        <v>52</v>
      </c>
      <c r="O106">
        <f>(I106*21)/100</f>
      </c>
      <c t="s">
        <v>23</v>
      </c>
    </row>
    <row r="107" spans="1:5" ht="12.75">
      <c r="A107" s="35" t="s">
        <v>53</v>
      </c>
      <c r="E107" s="36" t="s">
        <v>49</v>
      </c>
    </row>
    <row r="108" spans="1:5" ht="25.5">
      <c r="A108" s="37" t="s">
        <v>55</v>
      </c>
      <c r="E108" s="38" t="s">
        <v>1009</v>
      </c>
    </row>
    <row r="109" spans="1:5" ht="12.75">
      <c r="A109" t="s">
        <v>57</v>
      </c>
      <c r="E109" s="36" t="s">
        <v>459</v>
      </c>
    </row>
    <row r="110" spans="1:16" ht="12.75">
      <c r="A110" s="25" t="s">
        <v>47</v>
      </c>
      <c s="29" t="s">
        <v>208</v>
      </c>
      <c s="29" t="s">
        <v>1010</v>
      </c>
      <c s="25" t="s">
        <v>49</v>
      </c>
      <c s="30" t="s">
        <v>1011</v>
      </c>
      <c s="31" t="s">
        <v>77</v>
      </c>
      <c s="32">
        <v>1</v>
      </c>
      <c s="33">
        <v>0</v>
      </c>
      <c s="34">
        <f>ROUND(ROUND(H110,2)*ROUND(G110,3),2)</f>
      </c>
      <c s="31" t="s">
        <v>52</v>
      </c>
      <c r="O110">
        <f>(I110*21)/100</f>
      </c>
      <c t="s">
        <v>23</v>
      </c>
    </row>
    <row r="111" spans="1:5" ht="12.75">
      <c r="A111" s="35" t="s">
        <v>53</v>
      </c>
      <c r="E111" s="36" t="s">
        <v>49</v>
      </c>
    </row>
    <row r="112" spans="1:5" ht="25.5">
      <c r="A112" s="37" t="s">
        <v>55</v>
      </c>
      <c r="E112" s="38" t="s">
        <v>1012</v>
      </c>
    </row>
    <row r="113" spans="1:5" ht="12.75">
      <c r="A113" t="s">
        <v>57</v>
      </c>
      <c r="E113" s="36" t="s">
        <v>459</v>
      </c>
    </row>
    <row r="114" spans="1:16" ht="12.75">
      <c r="A114" s="25" t="s">
        <v>47</v>
      </c>
      <c s="29" t="s">
        <v>212</v>
      </c>
      <c s="29" t="s">
        <v>461</v>
      </c>
      <c s="25" t="s">
        <v>49</v>
      </c>
      <c s="30" t="s">
        <v>462</v>
      </c>
      <c s="31" t="s">
        <v>77</v>
      </c>
      <c s="32">
        <v>2</v>
      </c>
      <c s="33">
        <v>0</v>
      </c>
      <c s="34">
        <f>ROUND(ROUND(H114,2)*ROUND(G114,3),2)</f>
      </c>
      <c s="31" t="s">
        <v>52</v>
      </c>
      <c r="O114">
        <f>(I114*21)/100</f>
      </c>
      <c t="s">
        <v>23</v>
      </c>
    </row>
    <row r="115" spans="1:5" ht="12.75">
      <c r="A115" s="35" t="s">
        <v>53</v>
      </c>
      <c r="E115" s="36" t="s">
        <v>49</v>
      </c>
    </row>
    <row r="116" spans="1:5" ht="12.75">
      <c r="A116" s="37" t="s">
        <v>55</v>
      </c>
      <c r="E116" s="38" t="s">
        <v>71</v>
      </c>
    </row>
    <row r="117" spans="1:5" ht="25.5">
      <c r="A117" t="s">
        <v>57</v>
      </c>
      <c r="E117" s="36" t="s">
        <v>464</v>
      </c>
    </row>
    <row r="118" spans="1:16" ht="12.75">
      <c r="A118" s="25" t="s">
        <v>47</v>
      </c>
      <c s="29" t="s">
        <v>218</v>
      </c>
      <c s="29" t="s">
        <v>466</v>
      </c>
      <c s="25" t="s">
        <v>49</v>
      </c>
      <c s="30" t="s">
        <v>467</v>
      </c>
      <c s="31" t="s">
        <v>77</v>
      </c>
      <c s="32">
        <v>1</v>
      </c>
      <c s="33">
        <v>0</v>
      </c>
      <c s="34">
        <f>ROUND(ROUND(H118,2)*ROUND(G118,3),2)</f>
      </c>
      <c s="31" t="s">
        <v>52</v>
      </c>
      <c r="O118">
        <f>(I118*21)/100</f>
      </c>
      <c t="s">
        <v>23</v>
      </c>
    </row>
    <row r="119" spans="1:5" ht="12.75">
      <c r="A119" s="35" t="s">
        <v>53</v>
      </c>
      <c r="E119" s="36" t="s">
        <v>49</v>
      </c>
    </row>
    <row r="120" spans="1:5" ht="12.75">
      <c r="A120" s="37" t="s">
        <v>55</v>
      </c>
      <c r="E120" s="38" t="s">
        <v>56</v>
      </c>
    </row>
    <row r="121" spans="1:5" ht="25.5">
      <c r="A121" t="s">
        <v>57</v>
      </c>
      <c r="E121" s="36" t="s">
        <v>464</v>
      </c>
    </row>
    <row r="122" spans="1:18" ht="12.75" customHeight="1">
      <c r="A122" s="6" t="s">
        <v>45</v>
      </c>
      <c s="6"/>
      <c s="41" t="s">
        <v>40</v>
      </c>
      <c s="6"/>
      <c s="27" t="s">
        <v>477</v>
      </c>
      <c s="6"/>
      <c s="6"/>
      <c s="6"/>
      <c s="42">
        <f>0+Q122</f>
      </c>
      <c s="6"/>
      <c r="O122">
        <f>0+R122</f>
      </c>
      <c r="Q122">
        <f>0+I123+I127+I131+I135+I139+I143</f>
      </c>
      <c>
        <f>0+O123+O127+O131+O135+O139+O143</f>
      </c>
    </row>
    <row r="123" spans="1:16" ht="12.75">
      <c r="A123" s="25" t="s">
        <v>47</v>
      </c>
      <c s="29" t="s">
        <v>222</v>
      </c>
      <c s="29" t="s">
        <v>479</v>
      </c>
      <c s="25" t="s">
        <v>49</v>
      </c>
      <c s="30" t="s">
        <v>480</v>
      </c>
      <c s="31" t="s">
        <v>163</v>
      </c>
      <c s="32">
        <v>4</v>
      </c>
      <c s="33">
        <v>0</v>
      </c>
      <c s="34">
        <f>ROUND(ROUND(H123,2)*ROUND(G123,3),2)</f>
      </c>
      <c s="31" t="s">
        <v>52</v>
      </c>
      <c r="O123">
        <f>(I123*21)/100</f>
      </c>
      <c t="s">
        <v>23</v>
      </c>
    </row>
    <row r="124" spans="1:5" ht="12.75">
      <c r="A124" s="35" t="s">
        <v>53</v>
      </c>
      <c r="E124" s="36" t="s">
        <v>49</v>
      </c>
    </row>
    <row r="125" spans="1:5" ht="25.5">
      <c r="A125" s="37" t="s">
        <v>55</v>
      </c>
      <c r="E125" s="38" t="s">
        <v>1013</v>
      </c>
    </row>
    <row r="126" spans="1:5" ht="63.75">
      <c r="A126" t="s">
        <v>57</v>
      </c>
      <c r="E126" s="36" t="s">
        <v>482</v>
      </c>
    </row>
    <row r="127" spans="1:16" ht="12.75">
      <c r="A127" s="25" t="s">
        <v>47</v>
      </c>
      <c s="29" t="s">
        <v>227</v>
      </c>
      <c s="29" t="s">
        <v>1014</v>
      </c>
      <c s="25" t="s">
        <v>49</v>
      </c>
      <c s="30" t="s">
        <v>1015</v>
      </c>
      <c s="31" t="s">
        <v>163</v>
      </c>
      <c s="32">
        <v>4</v>
      </c>
      <c s="33">
        <v>0</v>
      </c>
      <c s="34">
        <f>ROUND(ROUND(H127,2)*ROUND(G127,3),2)</f>
      </c>
      <c s="31" t="s">
        <v>52</v>
      </c>
      <c r="O127">
        <f>(I127*21)/100</f>
      </c>
      <c t="s">
        <v>23</v>
      </c>
    </row>
    <row r="128" spans="1:5" ht="25.5">
      <c r="A128" s="35" t="s">
        <v>53</v>
      </c>
      <c r="E128" s="36" t="s">
        <v>502</v>
      </c>
    </row>
    <row r="129" spans="1:5" ht="38.25">
      <c r="A129" s="37" t="s">
        <v>55</v>
      </c>
      <c r="E129" s="38" t="s">
        <v>1016</v>
      </c>
    </row>
    <row r="130" spans="1:5" ht="38.25">
      <c r="A130" t="s">
        <v>57</v>
      </c>
      <c r="E130" s="36" t="s">
        <v>1017</v>
      </c>
    </row>
    <row r="131" spans="1:16" ht="25.5">
      <c r="A131" s="25" t="s">
        <v>47</v>
      </c>
      <c s="29" t="s">
        <v>233</v>
      </c>
      <c s="29" t="s">
        <v>1018</v>
      </c>
      <c s="25" t="s">
        <v>49</v>
      </c>
      <c s="30" t="s">
        <v>1019</v>
      </c>
      <c s="31" t="s">
        <v>77</v>
      </c>
      <c s="32">
        <v>1</v>
      </c>
      <c s="33">
        <v>0</v>
      </c>
      <c s="34">
        <f>ROUND(ROUND(H131,2)*ROUND(G131,3),2)</f>
      </c>
      <c s="31" t="s">
        <v>52</v>
      </c>
      <c r="O131">
        <f>(I131*21)/100</f>
      </c>
      <c t="s">
        <v>23</v>
      </c>
    </row>
    <row r="132" spans="1:5" ht="12.75">
      <c r="A132" s="35" t="s">
        <v>53</v>
      </c>
      <c r="E132" s="36" t="s">
        <v>49</v>
      </c>
    </row>
    <row r="133" spans="1:5" ht="25.5">
      <c r="A133" s="37" t="s">
        <v>55</v>
      </c>
      <c r="E133" s="38" t="s">
        <v>1020</v>
      </c>
    </row>
    <row r="134" spans="1:5" ht="25.5">
      <c r="A134" t="s">
        <v>57</v>
      </c>
      <c r="E134" s="36" t="s">
        <v>513</v>
      </c>
    </row>
    <row r="135" spans="1:16" ht="25.5">
      <c r="A135" s="25" t="s">
        <v>47</v>
      </c>
      <c s="29" t="s">
        <v>238</v>
      </c>
      <c s="29" t="s">
        <v>523</v>
      </c>
      <c s="25" t="s">
        <v>49</v>
      </c>
      <c s="30" t="s">
        <v>524</v>
      </c>
      <c s="31" t="s">
        <v>123</v>
      </c>
      <c s="32">
        <v>7</v>
      </c>
      <c s="33">
        <v>0</v>
      </c>
      <c s="34">
        <f>ROUND(ROUND(H135,2)*ROUND(G135,3),2)</f>
      </c>
      <c s="31" t="s">
        <v>52</v>
      </c>
      <c r="O135">
        <f>(I135*21)/100</f>
      </c>
      <c t="s">
        <v>23</v>
      </c>
    </row>
    <row r="136" spans="1:5" ht="12.75">
      <c r="A136" s="35" t="s">
        <v>53</v>
      </c>
      <c r="E136" s="36" t="s">
        <v>124</v>
      </c>
    </row>
    <row r="137" spans="1:5" ht="25.5">
      <c r="A137" s="37" t="s">
        <v>55</v>
      </c>
      <c r="E137" s="38" t="s">
        <v>1021</v>
      </c>
    </row>
    <row r="138" spans="1:5" ht="38.25">
      <c r="A138" t="s">
        <v>57</v>
      </c>
      <c r="E138" s="36" t="s">
        <v>526</v>
      </c>
    </row>
    <row r="139" spans="1:16" ht="12.75">
      <c r="A139" s="25" t="s">
        <v>47</v>
      </c>
      <c s="29" t="s">
        <v>244</v>
      </c>
      <c s="29" t="s">
        <v>541</v>
      </c>
      <c s="25" t="s">
        <v>49</v>
      </c>
      <c s="30" t="s">
        <v>542</v>
      </c>
      <c s="31" t="s">
        <v>163</v>
      </c>
      <c s="32">
        <v>81</v>
      </c>
      <c s="33">
        <v>0</v>
      </c>
      <c s="34">
        <f>ROUND(ROUND(H139,2)*ROUND(G139,3),2)</f>
      </c>
      <c s="31" t="s">
        <v>52</v>
      </c>
      <c r="O139">
        <f>(I139*21)/100</f>
      </c>
      <c t="s">
        <v>23</v>
      </c>
    </row>
    <row r="140" spans="1:5" ht="12.75">
      <c r="A140" s="35" t="s">
        <v>53</v>
      </c>
      <c r="E140" s="36" t="s">
        <v>335</v>
      </c>
    </row>
    <row r="141" spans="1:5" ht="25.5">
      <c r="A141" s="37" t="s">
        <v>55</v>
      </c>
      <c r="E141" s="38" t="s">
        <v>1022</v>
      </c>
    </row>
    <row r="142" spans="1:5" ht="51">
      <c r="A142" t="s">
        <v>57</v>
      </c>
      <c r="E142" s="36" t="s">
        <v>544</v>
      </c>
    </row>
    <row r="143" spans="1:16" ht="12.75">
      <c r="A143" s="25" t="s">
        <v>47</v>
      </c>
      <c s="29" t="s">
        <v>251</v>
      </c>
      <c s="29" t="s">
        <v>546</v>
      </c>
      <c s="25" t="s">
        <v>49</v>
      </c>
      <c s="30" t="s">
        <v>547</v>
      </c>
      <c s="31" t="s">
        <v>163</v>
      </c>
      <c s="32">
        <v>37</v>
      </c>
      <c s="33">
        <v>0</v>
      </c>
      <c s="34">
        <f>ROUND(ROUND(H143,2)*ROUND(G143,3),2)</f>
      </c>
      <c s="31" t="s">
        <v>52</v>
      </c>
      <c r="O143">
        <f>(I143*21)/100</f>
      </c>
      <c t="s">
        <v>23</v>
      </c>
    </row>
    <row r="144" spans="1:5" ht="12.75">
      <c r="A144" s="35" t="s">
        <v>53</v>
      </c>
      <c r="E144" s="36" t="s">
        <v>335</v>
      </c>
    </row>
    <row r="145" spans="1:5" ht="25.5">
      <c r="A145" s="37" t="s">
        <v>55</v>
      </c>
      <c r="E145" s="38" t="s">
        <v>1023</v>
      </c>
    </row>
    <row r="146" spans="1:5" ht="51">
      <c r="A146" t="s">
        <v>57</v>
      </c>
      <c r="E146" s="36" t="s">
        <v>544</v>
      </c>
    </row>
  </sheetData>
  <sheetProtection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0+O8+O25+O42+O63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1024</v>
      </c>
      <c s="39">
        <f>0+I8+I25+I42+I63</f>
      </c>
      <c s="10"/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1024</v>
      </c>
      <c s="6"/>
      <c s="18" t="s">
        <v>1025</v>
      </c>
      <c s="6"/>
      <c s="6"/>
      <c s="19"/>
      <c s="19"/>
      <c s="6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27</v>
      </c>
      <c s="19"/>
      <c s="27" t="s">
        <v>46</v>
      </c>
      <c s="19"/>
      <c s="19"/>
      <c s="19"/>
      <c s="28">
        <f>0+Q8</f>
      </c>
      <c s="19"/>
      <c r="O8">
        <f>0+R8</f>
      </c>
      <c r="Q8">
        <f>0+I9+I13+I17+I21</f>
      </c>
      <c>
        <f>0+O9+O13+O17+O21</f>
      </c>
    </row>
    <row r="9" spans="1:16" ht="12.75">
      <c r="A9" s="25" t="s">
        <v>47</v>
      </c>
      <c s="29" t="s">
        <v>29</v>
      </c>
      <c s="29" t="s">
        <v>92</v>
      </c>
      <c s="25" t="s">
        <v>93</v>
      </c>
      <c s="30" t="s">
        <v>94</v>
      </c>
      <c s="31" t="s">
        <v>95</v>
      </c>
      <c s="32">
        <v>1291.525</v>
      </c>
      <c s="33">
        <v>0</v>
      </c>
      <c s="34">
        <f>ROUND(ROUND(H9,2)*ROUND(G9,3),2)</f>
      </c>
      <c s="31" t="s">
        <v>52</v>
      </c>
      <c r="O9">
        <f>(I9*21)/100</f>
      </c>
      <c t="s">
        <v>23</v>
      </c>
    </row>
    <row r="10" spans="1:5" ht="25.5">
      <c r="A10" s="35" t="s">
        <v>53</v>
      </c>
      <c r="E10" s="36" t="s">
        <v>96</v>
      </c>
    </row>
    <row r="11" spans="1:5" ht="51">
      <c r="A11" s="37" t="s">
        <v>55</v>
      </c>
      <c r="E11" s="38" t="s">
        <v>1026</v>
      </c>
    </row>
    <row r="12" spans="1:5" ht="25.5">
      <c r="A12" t="s">
        <v>57</v>
      </c>
      <c r="E12" s="36" t="s">
        <v>98</v>
      </c>
    </row>
    <row r="13" spans="1:16" ht="12.75">
      <c r="A13" s="25" t="s">
        <v>47</v>
      </c>
      <c s="29" t="s">
        <v>23</v>
      </c>
      <c s="29" t="s">
        <v>92</v>
      </c>
      <c s="25" t="s">
        <v>676</v>
      </c>
      <c s="30" t="s">
        <v>94</v>
      </c>
      <c s="31" t="s">
        <v>95</v>
      </c>
      <c s="32">
        <v>1149.94</v>
      </c>
      <c s="33">
        <v>0</v>
      </c>
      <c s="34">
        <f>ROUND(ROUND(H13,2)*ROUND(G13,3),2)</f>
      </c>
      <c s="31" t="s">
        <v>52</v>
      </c>
      <c r="O13">
        <f>(I13*21)/100</f>
      </c>
      <c t="s">
        <v>23</v>
      </c>
    </row>
    <row r="14" spans="1:5" ht="25.5">
      <c r="A14" s="35" t="s">
        <v>53</v>
      </c>
      <c r="E14" s="36" t="s">
        <v>100</v>
      </c>
    </row>
    <row r="15" spans="1:5" ht="12.75">
      <c r="A15" s="37" t="s">
        <v>55</v>
      </c>
      <c r="E15" s="38" t="s">
        <v>1027</v>
      </c>
    </row>
    <row r="16" spans="1:5" ht="25.5">
      <c r="A16" t="s">
        <v>57</v>
      </c>
      <c r="E16" s="36" t="s">
        <v>98</v>
      </c>
    </row>
    <row r="17" spans="1:16" ht="12.75">
      <c r="A17" s="25" t="s">
        <v>47</v>
      </c>
      <c s="29" t="s">
        <v>22</v>
      </c>
      <c s="29" t="s">
        <v>1028</v>
      </c>
      <c s="25" t="s">
        <v>49</v>
      </c>
      <c s="30" t="s">
        <v>1029</v>
      </c>
      <c s="31" t="s">
        <v>51</v>
      </c>
      <c s="32">
        <v>1</v>
      </c>
      <c s="33">
        <v>0</v>
      </c>
      <c s="34">
        <f>ROUND(ROUND(H17,2)*ROUND(G17,3),2)</f>
      </c>
      <c s="31" t="s">
        <v>52</v>
      </c>
      <c r="O17">
        <f>(I17*21)/100</f>
      </c>
      <c t="s">
        <v>23</v>
      </c>
    </row>
    <row r="18" spans="1:5" ht="25.5">
      <c r="A18" s="35" t="s">
        <v>53</v>
      </c>
      <c r="E18" s="36" t="s">
        <v>1030</v>
      </c>
    </row>
    <row r="19" spans="1:5" ht="12.75">
      <c r="A19" s="37" t="s">
        <v>55</v>
      </c>
      <c r="E19" s="38" t="s">
        <v>56</v>
      </c>
    </row>
    <row r="20" spans="1:5" ht="12.75">
      <c r="A20" t="s">
        <v>57</v>
      </c>
      <c r="E20" s="36" t="s">
        <v>109</v>
      </c>
    </row>
    <row r="21" spans="1:16" ht="12.75">
      <c r="A21" s="25" t="s">
        <v>47</v>
      </c>
      <c s="29" t="s">
        <v>33</v>
      </c>
      <c s="29" t="s">
        <v>1031</v>
      </c>
      <c s="25" t="s">
        <v>49</v>
      </c>
      <c s="30" t="s">
        <v>1032</v>
      </c>
      <c s="31" t="s">
        <v>51</v>
      </c>
      <c s="32">
        <v>1</v>
      </c>
      <c s="33">
        <v>0</v>
      </c>
      <c s="34">
        <f>ROUND(ROUND(H21,2)*ROUND(G21,3),2)</f>
      </c>
      <c s="31" t="s">
        <v>52</v>
      </c>
      <c r="O21">
        <f>(I21*21)/100</f>
      </c>
      <c t="s">
        <v>23</v>
      </c>
    </row>
    <row r="22" spans="1:5" ht="38.25">
      <c r="A22" s="35" t="s">
        <v>53</v>
      </c>
      <c r="E22" s="36" t="s">
        <v>1033</v>
      </c>
    </row>
    <row r="23" spans="1:5" ht="12.75">
      <c r="A23" s="37" t="s">
        <v>55</v>
      </c>
      <c r="E23" s="38" t="s">
        <v>49</v>
      </c>
    </row>
    <row r="24" spans="1:5" ht="12.75">
      <c r="A24" t="s">
        <v>57</v>
      </c>
      <c r="E24" s="36" t="s">
        <v>109</v>
      </c>
    </row>
    <row r="25" spans="1:18" ht="12.75" customHeight="1">
      <c r="A25" s="6" t="s">
        <v>45</v>
      </c>
      <c s="6"/>
      <c s="41" t="s">
        <v>29</v>
      </c>
      <c s="6"/>
      <c s="27" t="s">
        <v>120</v>
      </c>
      <c s="6"/>
      <c s="6"/>
      <c s="6"/>
      <c s="42">
        <f>0+Q25</f>
      </c>
      <c s="6"/>
      <c r="O25">
        <f>0+R25</f>
      </c>
      <c r="Q25">
        <f>0+I26+I30+I34+I38</f>
      </c>
      <c>
        <f>0+O26+O30+O34+O38</f>
      </c>
    </row>
    <row r="26" spans="1:16" ht="25.5">
      <c r="A26" s="25" t="s">
        <v>47</v>
      </c>
      <c s="29" t="s">
        <v>35</v>
      </c>
      <c s="29" t="s">
        <v>151</v>
      </c>
      <c s="25" t="s">
        <v>49</v>
      </c>
      <c s="30" t="s">
        <v>152</v>
      </c>
      <c s="31" t="s">
        <v>133</v>
      </c>
      <c s="32">
        <v>522.7</v>
      </c>
      <c s="33">
        <v>0</v>
      </c>
      <c s="34">
        <f>ROUND(ROUND(H26,2)*ROUND(G26,3),2)</f>
      </c>
      <c s="31" t="s">
        <v>52</v>
      </c>
      <c r="O26">
        <f>(I26*21)/100</f>
      </c>
      <c t="s">
        <v>23</v>
      </c>
    </row>
    <row r="27" spans="1:5" ht="12.75">
      <c r="A27" s="35" t="s">
        <v>53</v>
      </c>
      <c r="E27" s="36" t="s">
        <v>49</v>
      </c>
    </row>
    <row r="28" spans="1:5" ht="165.75">
      <c r="A28" s="37" t="s">
        <v>55</v>
      </c>
      <c r="E28" s="38" t="s">
        <v>1034</v>
      </c>
    </row>
    <row r="29" spans="1:5" ht="63.75">
      <c r="A29" t="s">
        <v>57</v>
      </c>
      <c r="E29" s="36" t="s">
        <v>136</v>
      </c>
    </row>
    <row r="30" spans="1:16" ht="12.75">
      <c r="A30" s="25" t="s">
        <v>47</v>
      </c>
      <c s="29" t="s">
        <v>37</v>
      </c>
      <c s="29" t="s">
        <v>156</v>
      </c>
      <c s="25" t="s">
        <v>49</v>
      </c>
      <c s="30" t="s">
        <v>157</v>
      </c>
      <c s="31" t="s">
        <v>133</v>
      </c>
      <c s="32">
        <v>522.7</v>
      </c>
      <c s="33">
        <v>0</v>
      </c>
      <c s="34">
        <f>ROUND(ROUND(H30,2)*ROUND(G30,3),2)</f>
      </c>
      <c s="31" t="s">
        <v>52</v>
      </c>
      <c r="O30">
        <f>(I30*21)/100</f>
      </c>
      <c t="s">
        <v>23</v>
      </c>
    </row>
    <row r="31" spans="1:5" ht="12.75">
      <c r="A31" s="35" t="s">
        <v>53</v>
      </c>
      <c r="E31" s="36" t="s">
        <v>49</v>
      </c>
    </row>
    <row r="32" spans="1:5" ht="165.75">
      <c r="A32" s="37" t="s">
        <v>55</v>
      </c>
      <c r="E32" s="38" t="s">
        <v>1034</v>
      </c>
    </row>
    <row r="33" spans="1:5" ht="63.75">
      <c r="A33" t="s">
        <v>57</v>
      </c>
      <c r="E33" s="36" t="s">
        <v>136</v>
      </c>
    </row>
    <row r="34" spans="1:16" ht="12.75">
      <c r="A34" s="25" t="s">
        <v>47</v>
      </c>
      <c s="29" t="s">
        <v>80</v>
      </c>
      <c s="29" t="s">
        <v>166</v>
      </c>
      <c s="25" t="s">
        <v>49</v>
      </c>
      <c s="30" t="s">
        <v>167</v>
      </c>
      <c s="31" t="s">
        <v>133</v>
      </c>
      <c s="32">
        <v>452.77</v>
      </c>
      <c s="33">
        <v>0</v>
      </c>
      <c s="34">
        <f>ROUND(ROUND(H34,2)*ROUND(G34,3),2)</f>
      </c>
      <c s="31" t="s">
        <v>52</v>
      </c>
      <c r="O34">
        <f>(I34*21)/100</f>
      </c>
      <c t="s">
        <v>23</v>
      </c>
    </row>
    <row r="35" spans="1:5" ht="12.75">
      <c r="A35" s="35" t="s">
        <v>53</v>
      </c>
      <c r="E35" s="36" t="s">
        <v>49</v>
      </c>
    </row>
    <row r="36" spans="1:5" ht="191.25">
      <c r="A36" s="37" t="s">
        <v>55</v>
      </c>
      <c r="E36" s="38" t="s">
        <v>1035</v>
      </c>
    </row>
    <row r="37" spans="1:5" ht="63.75">
      <c r="A37" t="s">
        <v>57</v>
      </c>
      <c r="E37" s="36" t="s">
        <v>136</v>
      </c>
    </row>
    <row r="38" spans="1:16" ht="12.75">
      <c r="A38" s="25" t="s">
        <v>47</v>
      </c>
      <c s="29" t="s">
        <v>85</v>
      </c>
      <c s="29" t="s">
        <v>183</v>
      </c>
      <c s="25" t="s">
        <v>49</v>
      </c>
      <c s="30" t="s">
        <v>184</v>
      </c>
      <c s="31" t="s">
        <v>133</v>
      </c>
      <c s="32">
        <v>157.05</v>
      </c>
      <c s="33">
        <v>0</v>
      </c>
      <c s="34">
        <f>ROUND(ROUND(H38,2)*ROUND(G38,3),2)</f>
      </c>
      <c s="31" t="s">
        <v>52</v>
      </c>
      <c r="O38">
        <f>(I38*21)/100</f>
      </c>
      <c t="s">
        <v>23</v>
      </c>
    </row>
    <row r="39" spans="1:5" ht="12.75">
      <c r="A39" s="35" t="s">
        <v>53</v>
      </c>
      <c r="E39" s="36" t="s">
        <v>49</v>
      </c>
    </row>
    <row r="40" spans="1:5" ht="165.75">
      <c r="A40" s="37" t="s">
        <v>55</v>
      </c>
      <c r="E40" s="38" t="s">
        <v>1036</v>
      </c>
    </row>
    <row r="41" spans="1:5" ht="63.75">
      <c r="A41" t="s">
        <v>57</v>
      </c>
      <c r="E41" s="36" t="s">
        <v>191</v>
      </c>
    </row>
    <row r="42" spans="1:18" ht="12.75" customHeight="1">
      <c r="A42" s="6" t="s">
        <v>45</v>
      </c>
      <c s="6"/>
      <c s="41" t="s">
        <v>35</v>
      </c>
      <c s="6"/>
      <c s="27" t="s">
        <v>353</v>
      </c>
      <c s="6"/>
      <c s="6"/>
      <c s="6"/>
      <c s="42">
        <f>0+Q42</f>
      </c>
      <c s="6"/>
      <c r="O42">
        <f>0+R42</f>
      </c>
      <c r="Q42">
        <f>0+I43+I47+I51+I55+I59</f>
      </c>
      <c>
        <f>0+O43+O47+O51+O55+O59</f>
      </c>
    </row>
    <row r="43" spans="1:16" ht="12.75">
      <c r="A43" s="25" t="s">
        <v>47</v>
      </c>
      <c s="29" t="s">
        <v>40</v>
      </c>
      <c s="29" t="s">
        <v>1037</v>
      </c>
      <c s="25" t="s">
        <v>49</v>
      </c>
      <c s="30" t="s">
        <v>1038</v>
      </c>
      <c s="31" t="s">
        <v>133</v>
      </c>
      <c s="32">
        <v>1045.4</v>
      </c>
      <c s="33">
        <v>0</v>
      </c>
      <c s="34">
        <f>ROUND(ROUND(H43,2)*ROUND(G43,3),2)</f>
      </c>
      <c s="31" t="s">
        <v>52</v>
      </c>
      <c r="O43">
        <f>(I43*21)/100</f>
      </c>
      <c t="s">
        <v>23</v>
      </c>
    </row>
    <row r="44" spans="1:5" ht="12.75">
      <c r="A44" s="35" t="s">
        <v>53</v>
      </c>
      <c r="E44" s="36" t="s">
        <v>49</v>
      </c>
    </row>
    <row r="45" spans="1:5" ht="165.75">
      <c r="A45" s="37" t="s">
        <v>55</v>
      </c>
      <c r="E45" s="38" t="s">
        <v>1039</v>
      </c>
    </row>
    <row r="46" spans="1:5" ht="51">
      <c r="A46" t="s">
        <v>57</v>
      </c>
      <c r="E46" s="36" t="s">
        <v>364</v>
      </c>
    </row>
    <row r="47" spans="1:16" ht="12.75">
      <c r="A47" s="25" t="s">
        <v>47</v>
      </c>
      <c s="29" t="s">
        <v>42</v>
      </c>
      <c s="29" t="s">
        <v>1040</v>
      </c>
      <c s="25" t="s">
        <v>49</v>
      </c>
      <c s="30" t="s">
        <v>1041</v>
      </c>
      <c s="31" t="s">
        <v>133</v>
      </c>
      <c s="32">
        <v>125.64</v>
      </c>
      <c s="33">
        <v>0</v>
      </c>
      <c s="34">
        <f>ROUND(ROUND(H47,2)*ROUND(G47,3),2)</f>
      </c>
      <c s="31" t="s">
        <v>52</v>
      </c>
      <c r="O47">
        <f>(I47*21)/100</f>
      </c>
      <c t="s">
        <v>23</v>
      </c>
    </row>
    <row r="48" spans="1:5" ht="12.75">
      <c r="A48" s="35" t="s">
        <v>53</v>
      </c>
      <c r="E48" s="36" t="s">
        <v>49</v>
      </c>
    </row>
    <row r="49" spans="1:5" ht="165.75">
      <c r="A49" s="37" t="s">
        <v>55</v>
      </c>
      <c r="E49" s="38" t="s">
        <v>1042</v>
      </c>
    </row>
    <row r="50" spans="1:5" ht="102">
      <c r="A50" t="s">
        <v>57</v>
      </c>
      <c r="E50" s="36" t="s">
        <v>1043</v>
      </c>
    </row>
    <row r="51" spans="1:16" ht="12.75">
      <c r="A51" s="25" t="s">
        <v>47</v>
      </c>
      <c s="29" t="s">
        <v>44</v>
      </c>
      <c s="29" t="s">
        <v>1044</v>
      </c>
      <c s="25" t="s">
        <v>49</v>
      </c>
      <c s="30" t="s">
        <v>1045</v>
      </c>
      <c s="31" t="s">
        <v>123</v>
      </c>
      <c s="32">
        <v>9055.4</v>
      </c>
      <c s="33">
        <v>0</v>
      </c>
      <c s="34">
        <f>ROUND(ROUND(H51,2)*ROUND(G51,3),2)</f>
      </c>
      <c s="31" t="s">
        <v>52</v>
      </c>
      <c r="O51">
        <f>(I51*21)/100</f>
      </c>
      <c t="s">
        <v>23</v>
      </c>
    </row>
    <row r="52" spans="1:5" ht="12.75">
      <c r="A52" s="35" t="s">
        <v>53</v>
      </c>
      <c r="E52" s="36" t="s">
        <v>49</v>
      </c>
    </row>
    <row r="53" spans="1:5" ht="165.75">
      <c r="A53" s="37" t="s">
        <v>55</v>
      </c>
      <c r="E53" s="38" t="s">
        <v>1046</v>
      </c>
    </row>
    <row r="54" spans="1:5" ht="102">
      <c r="A54" t="s">
        <v>57</v>
      </c>
      <c r="E54" s="36" t="s">
        <v>1047</v>
      </c>
    </row>
    <row r="55" spans="1:16" ht="12.75">
      <c r="A55" s="25" t="s">
        <v>47</v>
      </c>
      <c s="29" t="s">
        <v>140</v>
      </c>
      <c s="29" t="s">
        <v>1048</v>
      </c>
      <c s="25" t="s">
        <v>49</v>
      </c>
      <c s="30" t="s">
        <v>1049</v>
      </c>
      <c s="31" t="s">
        <v>133</v>
      </c>
      <c s="32">
        <v>181.108</v>
      </c>
      <c s="33">
        <v>0</v>
      </c>
      <c s="34">
        <f>ROUND(ROUND(H55,2)*ROUND(G55,3),2)</f>
      </c>
      <c s="31" t="s">
        <v>52</v>
      </c>
      <c r="O55">
        <f>(I55*21)/100</f>
      </c>
      <c t="s">
        <v>23</v>
      </c>
    </row>
    <row r="56" spans="1:5" ht="12.75">
      <c r="A56" s="35" t="s">
        <v>53</v>
      </c>
      <c r="E56" s="36" t="s">
        <v>49</v>
      </c>
    </row>
    <row r="57" spans="1:5" ht="178.5">
      <c r="A57" s="37" t="s">
        <v>55</v>
      </c>
      <c r="E57" s="38" t="s">
        <v>1050</v>
      </c>
    </row>
    <row r="58" spans="1:5" ht="204">
      <c r="A58" t="s">
        <v>57</v>
      </c>
      <c r="E58" s="36" t="s">
        <v>1051</v>
      </c>
    </row>
    <row r="59" spans="1:16" ht="12.75">
      <c r="A59" s="25" t="s">
        <v>47</v>
      </c>
      <c s="29" t="s">
        <v>144</v>
      </c>
      <c s="29" t="s">
        <v>1052</v>
      </c>
      <c s="25" t="s">
        <v>49</v>
      </c>
      <c s="30" t="s">
        <v>1053</v>
      </c>
      <c s="31" t="s">
        <v>133</v>
      </c>
      <c s="32">
        <v>313.62</v>
      </c>
      <c s="33">
        <v>0</v>
      </c>
      <c s="34">
        <f>ROUND(ROUND(H59,2)*ROUND(G59,3),2)</f>
      </c>
      <c s="31" t="s">
        <v>52</v>
      </c>
      <c r="O59">
        <f>(I59*21)/100</f>
      </c>
      <c t="s">
        <v>23</v>
      </c>
    </row>
    <row r="60" spans="1:5" ht="12.75">
      <c r="A60" s="35" t="s">
        <v>53</v>
      </c>
      <c r="E60" s="36" t="s">
        <v>49</v>
      </c>
    </row>
    <row r="61" spans="1:5" ht="191.25">
      <c r="A61" s="37" t="s">
        <v>55</v>
      </c>
      <c r="E61" s="38" t="s">
        <v>1054</v>
      </c>
    </row>
    <row r="62" spans="1:5" ht="204">
      <c r="A62" t="s">
        <v>57</v>
      </c>
      <c r="E62" s="36" t="s">
        <v>1051</v>
      </c>
    </row>
    <row r="63" spans="1:18" ht="12.75" customHeight="1">
      <c r="A63" s="6" t="s">
        <v>45</v>
      </c>
      <c s="6"/>
      <c s="41" t="s">
        <v>40</v>
      </c>
      <c s="6"/>
      <c s="27" t="s">
        <v>477</v>
      </c>
      <c s="6"/>
      <c s="6"/>
      <c s="6"/>
      <c s="42">
        <f>0+Q63</f>
      </c>
      <c s="6"/>
      <c r="O63">
        <f>0+R63</f>
      </c>
      <c r="Q63">
        <f>0+I64+I68+I72+I76+I80+I84+I88+I92+I96+I100+I104+I108+I112+I116+I120+I124</f>
      </c>
      <c>
        <f>0+O64+O68+O72+O76+O80+O84+O88+O92+O96+O100+O104+O108+O112+O116+O120+O124</f>
      </c>
    </row>
    <row r="64" spans="1:16" ht="25.5">
      <c r="A64" s="25" t="s">
        <v>47</v>
      </c>
      <c s="29" t="s">
        <v>150</v>
      </c>
      <c s="29" t="s">
        <v>1055</v>
      </c>
      <c s="25" t="s">
        <v>49</v>
      </c>
      <c s="30" t="s">
        <v>1056</v>
      </c>
      <c s="31" t="s">
        <v>77</v>
      </c>
      <c s="32">
        <v>53</v>
      </c>
      <c s="33">
        <v>0</v>
      </c>
      <c s="34">
        <f>ROUND(ROUND(H64,2)*ROUND(G64,3),2)</f>
      </c>
      <c s="31" t="s">
        <v>52</v>
      </c>
      <c r="O64">
        <f>(I64*21)/100</f>
      </c>
      <c t="s">
        <v>23</v>
      </c>
    </row>
    <row r="65" spans="1:5" ht="12.75">
      <c r="A65" s="35" t="s">
        <v>53</v>
      </c>
      <c r="E65" s="36" t="s">
        <v>49</v>
      </c>
    </row>
    <row r="66" spans="1:5" ht="140.25">
      <c r="A66" s="37" t="s">
        <v>55</v>
      </c>
      <c r="E66" s="38" t="s">
        <v>1057</v>
      </c>
    </row>
    <row r="67" spans="1:5" ht="63.75">
      <c r="A67" t="s">
        <v>57</v>
      </c>
      <c r="E67" s="36" t="s">
        <v>1058</v>
      </c>
    </row>
    <row r="68" spans="1:16" ht="12.75">
      <c r="A68" s="25" t="s">
        <v>47</v>
      </c>
      <c s="29" t="s">
        <v>155</v>
      </c>
      <c s="29" t="s">
        <v>1059</v>
      </c>
      <c s="25" t="s">
        <v>49</v>
      </c>
      <c s="30" t="s">
        <v>1060</v>
      </c>
      <c s="31" t="s">
        <v>77</v>
      </c>
      <c s="32">
        <v>53</v>
      </c>
      <c s="33">
        <v>0</v>
      </c>
      <c s="34">
        <f>ROUND(ROUND(H68,2)*ROUND(G68,3),2)</f>
      </c>
      <c s="31" t="s">
        <v>52</v>
      </c>
      <c r="O68">
        <f>(I68*21)/100</f>
      </c>
      <c t="s">
        <v>23</v>
      </c>
    </row>
    <row r="69" spans="1:5" ht="12.75">
      <c r="A69" s="35" t="s">
        <v>53</v>
      </c>
      <c r="E69" s="36" t="s">
        <v>49</v>
      </c>
    </row>
    <row r="70" spans="1:5" ht="140.25">
      <c r="A70" s="37" t="s">
        <v>55</v>
      </c>
      <c r="E70" s="38" t="s">
        <v>1061</v>
      </c>
    </row>
    <row r="71" spans="1:5" ht="25.5">
      <c r="A71" t="s">
        <v>57</v>
      </c>
      <c r="E71" s="36" t="s">
        <v>509</v>
      </c>
    </row>
    <row r="72" spans="1:16" ht="12.75">
      <c r="A72" s="25" t="s">
        <v>47</v>
      </c>
      <c s="29" t="s">
        <v>160</v>
      </c>
      <c s="29" t="s">
        <v>1062</v>
      </c>
      <c s="25" t="s">
        <v>49</v>
      </c>
      <c s="30" t="s">
        <v>1063</v>
      </c>
      <c s="31" t="s">
        <v>1064</v>
      </c>
      <c s="32">
        <v>38690</v>
      </c>
      <c s="33">
        <v>0</v>
      </c>
      <c s="34">
        <f>ROUND(ROUND(H72,2)*ROUND(G72,3),2)</f>
      </c>
      <c s="31" t="s">
        <v>52</v>
      </c>
      <c r="O72">
        <f>(I72*21)/100</f>
      </c>
      <c t="s">
        <v>23</v>
      </c>
    </row>
    <row r="73" spans="1:5" ht="12.75">
      <c r="A73" s="35" t="s">
        <v>53</v>
      </c>
      <c r="E73" s="36" t="s">
        <v>49</v>
      </c>
    </row>
    <row r="74" spans="1:5" ht="140.25">
      <c r="A74" s="37" t="s">
        <v>55</v>
      </c>
      <c r="E74" s="38" t="s">
        <v>1065</v>
      </c>
    </row>
    <row r="75" spans="1:5" ht="25.5">
      <c r="A75" t="s">
        <v>57</v>
      </c>
      <c r="E75" s="36" t="s">
        <v>1066</v>
      </c>
    </row>
    <row r="76" spans="1:16" ht="25.5">
      <c r="A76" s="25" t="s">
        <v>47</v>
      </c>
      <c s="29" t="s">
        <v>165</v>
      </c>
      <c s="29" t="s">
        <v>1067</v>
      </c>
      <c s="25" t="s">
        <v>49</v>
      </c>
      <c s="30" t="s">
        <v>1068</v>
      </c>
      <c s="31" t="s">
        <v>77</v>
      </c>
      <c s="32">
        <v>6</v>
      </c>
      <c s="33">
        <v>0</v>
      </c>
      <c s="34">
        <f>ROUND(ROUND(H76,2)*ROUND(G76,3),2)</f>
      </c>
      <c s="31" t="s">
        <v>52</v>
      </c>
      <c r="O76">
        <f>(I76*21)/100</f>
      </c>
      <c t="s">
        <v>23</v>
      </c>
    </row>
    <row r="77" spans="1:5" ht="12.75">
      <c r="A77" s="35" t="s">
        <v>53</v>
      </c>
      <c r="E77" s="36" t="s">
        <v>49</v>
      </c>
    </row>
    <row r="78" spans="1:5" ht="102">
      <c r="A78" s="37" t="s">
        <v>55</v>
      </c>
      <c r="E78" s="38" t="s">
        <v>1069</v>
      </c>
    </row>
    <row r="79" spans="1:5" ht="63.75">
      <c r="A79" t="s">
        <v>57</v>
      </c>
      <c r="E79" s="36" t="s">
        <v>1058</v>
      </c>
    </row>
    <row r="80" spans="1:16" ht="12.75">
      <c r="A80" s="25" t="s">
        <v>47</v>
      </c>
      <c s="29" t="s">
        <v>170</v>
      </c>
      <c s="29" t="s">
        <v>1070</v>
      </c>
      <c s="25" t="s">
        <v>49</v>
      </c>
      <c s="30" t="s">
        <v>1071</v>
      </c>
      <c s="31" t="s">
        <v>77</v>
      </c>
      <c s="32">
        <v>6</v>
      </c>
      <c s="33">
        <v>0</v>
      </c>
      <c s="34">
        <f>ROUND(ROUND(H80,2)*ROUND(G80,3),2)</f>
      </c>
      <c s="31" t="s">
        <v>52</v>
      </c>
      <c r="O80">
        <f>(I80*21)/100</f>
      </c>
      <c t="s">
        <v>23</v>
      </c>
    </row>
    <row r="81" spans="1:5" ht="12.75">
      <c r="A81" s="35" t="s">
        <v>53</v>
      </c>
      <c r="E81" s="36" t="s">
        <v>49</v>
      </c>
    </row>
    <row r="82" spans="1:5" ht="102">
      <c r="A82" s="37" t="s">
        <v>55</v>
      </c>
      <c r="E82" s="38" t="s">
        <v>1072</v>
      </c>
    </row>
    <row r="83" spans="1:5" ht="25.5">
      <c r="A83" t="s">
        <v>57</v>
      </c>
      <c r="E83" s="36" t="s">
        <v>509</v>
      </c>
    </row>
    <row r="84" spans="1:16" ht="12.75">
      <c r="A84" s="25" t="s">
        <v>47</v>
      </c>
      <c s="29" t="s">
        <v>176</v>
      </c>
      <c s="29" t="s">
        <v>1073</v>
      </c>
      <c s="25" t="s">
        <v>49</v>
      </c>
      <c s="30" t="s">
        <v>1074</v>
      </c>
      <c s="31" t="s">
        <v>1064</v>
      </c>
      <c s="32">
        <v>4380</v>
      </c>
      <c s="33">
        <v>0</v>
      </c>
      <c s="34">
        <f>ROUND(ROUND(H84,2)*ROUND(G84,3),2)</f>
      </c>
      <c s="31" t="s">
        <v>52</v>
      </c>
      <c r="O84">
        <f>(I84*21)/100</f>
      </c>
      <c t="s">
        <v>23</v>
      </c>
    </row>
    <row r="85" spans="1:5" ht="12.75">
      <c r="A85" s="35" t="s">
        <v>53</v>
      </c>
      <c r="E85" s="36" t="s">
        <v>49</v>
      </c>
    </row>
    <row r="86" spans="1:5" ht="89.25">
      <c r="A86" s="37" t="s">
        <v>55</v>
      </c>
      <c r="E86" s="38" t="s">
        <v>1075</v>
      </c>
    </row>
    <row r="87" spans="1:5" ht="25.5">
      <c r="A87" t="s">
        <v>57</v>
      </c>
      <c r="E87" s="36" t="s">
        <v>1066</v>
      </c>
    </row>
    <row r="88" spans="1:16" ht="12.75">
      <c r="A88" s="25" t="s">
        <v>47</v>
      </c>
      <c s="29" t="s">
        <v>182</v>
      </c>
      <c s="29" t="s">
        <v>1076</v>
      </c>
      <c s="25" t="s">
        <v>49</v>
      </c>
      <c s="30" t="s">
        <v>1077</v>
      </c>
      <c s="31" t="s">
        <v>77</v>
      </c>
      <c s="32">
        <v>2</v>
      </c>
      <c s="33">
        <v>0</v>
      </c>
      <c s="34">
        <f>ROUND(ROUND(H88,2)*ROUND(G88,3),2)</f>
      </c>
      <c s="31" t="s">
        <v>52</v>
      </c>
      <c r="O88">
        <f>(I88*21)/100</f>
      </c>
      <c t="s">
        <v>23</v>
      </c>
    </row>
    <row r="89" spans="1:5" ht="12.75">
      <c r="A89" s="35" t="s">
        <v>53</v>
      </c>
      <c r="E89" s="36" t="s">
        <v>49</v>
      </c>
    </row>
    <row r="90" spans="1:5" ht="63.75">
      <c r="A90" s="37" t="s">
        <v>55</v>
      </c>
      <c r="E90" s="38" t="s">
        <v>1078</v>
      </c>
    </row>
    <row r="91" spans="1:5" ht="63.75">
      <c r="A91" t="s">
        <v>57</v>
      </c>
      <c r="E91" s="36" t="s">
        <v>1079</v>
      </c>
    </row>
    <row r="92" spans="1:16" ht="12.75">
      <c r="A92" s="25" t="s">
        <v>47</v>
      </c>
      <c s="29" t="s">
        <v>187</v>
      </c>
      <c s="29" t="s">
        <v>1080</v>
      </c>
      <c s="25" t="s">
        <v>49</v>
      </c>
      <c s="30" t="s">
        <v>1081</v>
      </c>
      <c s="31" t="s">
        <v>77</v>
      </c>
      <c s="32">
        <v>2</v>
      </c>
      <c s="33">
        <v>0</v>
      </c>
      <c s="34">
        <f>ROUND(ROUND(H92,2)*ROUND(G92,3),2)</f>
      </c>
      <c s="31" t="s">
        <v>52</v>
      </c>
      <c r="O92">
        <f>(I92*21)/100</f>
      </c>
      <c t="s">
        <v>23</v>
      </c>
    </row>
    <row r="93" spans="1:5" ht="12.75">
      <c r="A93" s="35" t="s">
        <v>53</v>
      </c>
      <c r="E93" s="36" t="s">
        <v>49</v>
      </c>
    </row>
    <row r="94" spans="1:5" ht="63.75">
      <c r="A94" s="37" t="s">
        <v>55</v>
      </c>
      <c r="E94" s="38" t="s">
        <v>1082</v>
      </c>
    </row>
    <row r="95" spans="1:5" ht="25.5">
      <c r="A95" t="s">
        <v>57</v>
      </c>
      <c r="E95" s="36" t="s">
        <v>1083</v>
      </c>
    </row>
    <row r="96" spans="1:16" ht="12.75">
      <c r="A96" s="25" t="s">
        <v>47</v>
      </c>
      <c s="29" t="s">
        <v>192</v>
      </c>
      <c s="29" t="s">
        <v>1084</v>
      </c>
      <c s="25" t="s">
        <v>49</v>
      </c>
      <c s="30" t="s">
        <v>1085</v>
      </c>
      <c s="31" t="s">
        <v>1064</v>
      </c>
      <c s="32">
        <v>1460</v>
      </c>
      <c s="33">
        <v>0</v>
      </c>
      <c s="34">
        <f>ROUND(ROUND(H96,2)*ROUND(G96,3),2)</f>
      </c>
      <c s="31" t="s">
        <v>52</v>
      </c>
      <c r="O96">
        <f>(I96*21)/100</f>
      </c>
      <c t="s">
        <v>23</v>
      </c>
    </row>
    <row r="97" spans="1:5" ht="12.75">
      <c r="A97" s="35" t="s">
        <v>53</v>
      </c>
      <c r="E97" s="36" t="s">
        <v>49</v>
      </c>
    </row>
    <row r="98" spans="1:5" ht="76.5">
      <c r="A98" s="37" t="s">
        <v>55</v>
      </c>
      <c r="E98" s="38" t="s">
        <v>1086</v>
      </c>
    </row>
    <row r="99" spans="1:5" ht="25.5">
      <c r="A99" t="s">
        <v>57</v>
      </c>
      <c r="E99" s="36" t="s">
        <v>1087</v>
      </c>
    </row>
    <row r="100" spans="1:16" ht="25.5">
      <c r="A100" s="25" t="s">
        <v>47</v>
      </c>
      <c s="29" t="s">
        <v>197</v>
      </c>
      <c s="29" t="s">
        <v>1088</v>
      </c>
      <c s="25" t="s">
        <v>49</v>
      </c>
      <c s="30" t="s">
        <v>1089</v>
      </c>
      <c s="31" t="s">
        <v>77</v>
      </c>
      <c s="32">
        <v>48</v>
      </c>
      <c s="33">
        <v>0</v>
      </c>
      <c s="34">
        <f>ROUND(ROUND(H100,2)*ROUND(G100,3),2)</f>
      </c>
      <c s="31" t="s">
        <v>52</v>
      </c>
      <c r="O100">
        <f>(I100*21)/100</f>
      </c>
      <c t="s">
        <v>23</v>
      </c>
    </row>
    <row r="101" spans="1:5" ht="12.75">
      <c r="A101" s="35" t="s">
        <v>53</v>
      </c>
      <c r="E101" s="36" t="s">
        <v>49</v>
      </c>
    </row>
    <row r="102" spans="1:5" ht="63.75">
      <c r="A102" s="37" t="s">
        <v>55</v>
      </c>
      <c r="E102" s="38" t="s">
        <v>1090</v>
      </c>
    </row>
    <row r="103" spans="1:5" ht="63.75">
      <c r="A103" t="s">
        <v>57</v>
      </c>
      <c r="E103" s="36" t="s">
        <v>1079</v>
      </c>
    </row>
    <row r="104" spans="1:16" ht="12.75">
      <c r="A104" s="25" t="s">
        <v>47</v>
      </c>
      <c s="29" t="s">
        <v>203</v>
      </c>
      <c s="29" t="s">
        <v>1091</v>
      </c>
      <c s="25" t="s">
        <v>49</v>
      </c>
      <c s="30" t="s">
        <v>1092</v>
      </c>
      <c s="31" t="s">
        <v>77</v>
      </c>
      <c s="32">
        <v>48</v>
      </c>
      <c s="33">
        <v>0</v>
      </c>
      <c s="34">
        <f>ROUND(ROUND(H104,2)*ROUND(G104,3),2)</f>
      </c>
      <c s="31" t="s">
        <v>52</v>
      </c>
      <c r="O104">
        <f>(I104*21)/100</f>
      </c>
      <c t="s">
        <v>23</v>
      </c>
    </row>
    <row r="105" spans="1:5" ht="12.75">
      <c r="A105" s="35" t="s">
        <v>53</v>
      </c>
      <c r="E105" s="36" t="s">
        <v>49</v>
      </c>
    </row>
    <row r="106" spans="1:5" ht="63.75">
      <c r="A106" s="37" t="s">
        <v>55</v>
      </c>
      <c r="E106" s="38" t="s">
        <v>1093</v>
      </c>
    </row>
    <row r="107" spans="1:5" ht="25.5">
      <c r="A107" t="s">
        <v>57</v>
      </c>
      <c r="E107" s="36" t="s">
        <v>1083</v>
      </c>
    </row>
    <row r="108" spans="1:16" ht="12.75">
      <c r="A108" s="25" t="s">
        <v>47</v>
      </c>
      <c s="29" t="s">
        <v>208</v>
      </c>
      <c s="29" t="s">
        <v>1094</v>
      </c>
      <c s="25" t="s">
        <v>49</v>
      </c>
      <c s="30" t="s">
        <v>1095</v>
      </c>
      <c s="31" t="s">
        <v>1064</v>
      </c>
      <c s="32">
        <v>35040</v>
      </c>
      <c s="33">
        <v>0</v>
      </c>
      <c s="34">
        <f>ROUND(ROUND(H108,2)*ROUND(G108,3),2)</f>
      </c>
      <c s="31" t="s">
        <v>52</v>
      </c>
      <c r="O108">
        <f>(I108*21)/100</f>
      </c>
      <c t="s">
        <v>23</v>
      </c>
    </row>
    <row r="109" spans="1:5" ht="12.75">
      <c r="A109" s="35" t="s">
        <v>53</v>
      </c>
      <c r="E109" s="36" t="s">
        <v>49</v>
      </c>
    </row>
    <row r="110" spans="1:5" ht="76.5">
      <c r="A110" s="37" t="s">
        <v>55</v>
      </c>
      <c r="E110" s="38" t="s">
        <v>1096</v>
      </c>
    </row>
    <row r="111" spans="1:5" ht="25.5">
      <c r="A111" t="s">
        <v>57</v>
      </c>
      <c r="E111" s="36" t="s">
        <v>1087</v>
      </c>
    </row>
    <row r="112" spans="1:16" ht="25.5">
      <c r="A112" s="25" t="s">
        <v>47</v>
      </c>
      <c s="29" t="s">
        <v>212</v>
      </c>
      <c s="29" t="s">
        <v>1097</v>
      </c>
      <c s="25" t="s">
        <v>49</v>
      </c>
      <c s="30" t="s">
        <v>1098</v>
      </c>
      <c s="31" t="s">
        <v>77</v>
      </c>
      <c s="32">
        <v>6</v>
      </c>
      <c s="33">
        <v>0</v>
      </c>
      <c s="34">
        <f>ROUND(ROUND(H112,2)*ROUND(G112,3),2)</f>
      </c>
      <c s="31" t="s">
        <v>52</v>
      </c>
      <c r="O112">
        <f>(I112*21)/100</f>
      </c>
      <c t="s">
        <v>23</v>
      </c>
    </row>
    <row r="113" spans="1:5" ht="12.75">
      <c r="A113" s="35" t="s">
        <v>53</v>
      </c>
      <c r="E113" s="36" t="s">
        <v>49</v>
      </c>
    </row>
    <row r="114" spans="1:5" ht="63.75">
      <c r="A114" s="37" t="s">
        <v>55</v>
      </c>
      <c r="E114" s="38" t="s">
        <v>1099</v>
      </c>
    </row>
    <row r="115" spans="1:5" ht="63.75">
      <c r="A115" t="s">
        <v>57</v>
      </c>
      <c r="E115" s="36" t="s">
        <v>1079</v>
      </c>
    </row>
    <row r="116" spans="1:16" ht="12.75">
      <c r="A116" s="25" t="s">
        <v>47</v>
      </c>
      <c s="29" t="s">
        <v>218</v>
      </c>
      <c s="29" t="s">
        <v>1100</v>
      </c>
      <c s="25" t="s">
        <v>49</v>
      </c>
      <c s="30" t="s">
        <v>1101</v>
      </c>
      <c s="31" t="s">
        <v>77</v>
      </c>
      <c s="32">
        <v>6</v>
      </c>
      <c s="33">
        <v>0</v>
      </c>
      <c s="34">
        <f>ROUND(ROUND(H116,2)*ROUND(G116,3),2)</f>
      </c>
      <c s="31" t="s">
        <v>52</v>
      </c>
      <c r="O116">
        <f>(I116*21)/100</f>
      </c>
      <c t="s">
        <v>23</v>
      </c>
    </row>
    <row r="117" spans="1:5" ht="12.75">
      <c r="A117" s="35" t="s">
        <v>53</v>
      </c>
      <c r="E117" s="36" t="s">
        <v>49</v>
      </c>
    </row>
    <row r="118" spans="1:5" ht="63.75">
      <c r="A118" s="37" t="s">
        <v>55</v>
      </c>
      <c r="E118" s="38" t="s">
        <v>1102</v>
      </c>
    </row>
    <row r="119" spans="1:5" ht="25.5">
      <c r="A119" t="s">
        <v>57</v>
      </c>
      <c r="E119" s="36" t="s">
        <v>1083</v>
      </c>
    </row>
    <row r="120" spans="1:16" ht="12.75">
      <c r="A120" s="25" t="s">
        <v>47</v>
      </c>
      <c s="29" t="s">
        <v>222</v>
      </c>
      <c s="29" t="s">
        <v>1103</v>
      </c>
      <c s="25" t="s">
        <v>49</v>
      </c>
      <c s="30" t="s">
        <v>1104</v>
      </c>
      <c s="31" t="s">
        <v>1064</v>
      </c>
      <c s="32">
        <v>4380</v>
      </c>
      <c s="33">
        <v>0</v>
      </c>
      <c s="34">
        <f>ROUND(ROUND(H120,2)*ROUND(G120,3),2)</f>
      </c>
      <c s="31" t="s">
        <v>52</v>
      </c>
      <c r="O120">
        <f>(I120*21)/100</f>
      </c>
      <c t="s">
        <v>23</v>
      </c>
    </row>
    <row r="121" spans="1:5" ht="12.75">
      <c r="A121" s="35" t="s">
        <v>53</v>
      </c>
      <c r="E121" s="36" t="s">
        <v>49</v>
      </c>
    </row>
    <row r="122" spans="1:5" ht="76.5">
      <c r="A122" s="37" t="s">
        <v>55</v>
      </c>
      <c r="E122" s="38" t="s">
        <v>1105</v>
      </c>
    </row>
    <row r="123" spans="1:5" ht="25.5">
      <c r="A123" t="s">
        <v>57</v>
      </c>
      <c r="E123" s="36" t="s">
        <v>1087</v>
      </c>
    </row>
    <row r="124" spans="1:16" ht="12.75">
      <c r="A124" s="25" t="s">
        <v>47</v>
      </c>
      <c s="29" t="s">
        <v>227</v>
      </c>
      <c s="29" t="s">
        <v>1106</v>
      </c>
      <c s="25" t="s">
        <v>1107</v>
      </c>
      <c s="30" t="s">
        <v>1108</v>
      </c>
      <c s="31" t="s">
        <v>51</v>
      </c>
      <c s="32">
        <v>4</v>
      </c>
      <c s="33">
        <v>0</v>
      </c>
      <c s="34">
        <f>ROUND(ROUND(H124,2)*ROUND(G124,3),2)</f>
      </c>
      <c s="31" t="s">
        <v>52</v>
      </c>
      <c r="O124">
        <f>(I124*21)/100</f>
      </c>
      <c t="s">
        <v>23</v>
      </c>
    </row>
    <row r="125" spans="1:5" ht="38.25">
      <c r="A125" s="35" t="s">
        <v>53</v>
      </c>
      <c r="E125" s="36" t="s">
        <v>1109</v>
      </c>
    </row>
    <row r="126" spans="1:5" ht="76.5">
      <c r="A126" s="37" t="s">
        <v>55</v>
      </c>
      <c r="E126" s="38" t="s">
        <v>1110</v>
      </c>
    </row>
    <row r="127" spans="1:5" ht="25.5">
      <c r="A127" t="s">
        <v>57</v>
      </c>
      <c r="E127" s="36" t="s">
        <v>1111</v>
      </c>
    </row>
  </sheetData>
  <sheetProtection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0+O8+O25+O42+O63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1112</v>
      </c>
      <c s="39">
        <f>0+I8+I25+I42+I63</f>
      </c>
      <c s="10"/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1112</v>
      </c>
      <c s="6"/>
      <c s="18" t="s">
        <v>1113</v>
      </c>
      <c s="6"/>
      <c s="6"/>
      <c s="19"/>
      <c s="19"/>
      <c s="6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27</v>
      </c>
      <c s="19"/>
      <c s="27" t="s">
        <v>46</v>
      </c>
      <c s="19"/>
      <c s="19"/>
      <c s="19"/>
      <c s="28">
        <f>0+Q8</f>
      </c>
      <c s="19"/>
      <c r="O8">
        <f>0+R8</f>
      </c>
      <c r="Q8">
        <f>0+I9+I13+I17+I21</f>
      </c>
      <c>
        <f>0+O9+O13+O17+O21</f>
      </c>
    </row>
    <row r="9" spans="1:16" ht="12.75">
      <c r="A9" s="25" t="s">
        <v>47</v>
      </c>
      <c s="29" t="s">
        <v>29</v>
      </c>
      <c s="29" t="s">
        <v>92</v>
      </c>
      <c s="25" t="s">
        <v>93</v>
      </c>
      <c s="30" t="s">
        <v>94</v>
      </c>
      <c s="31" t="s">
        <v>95</v>
      </c>
      <c s="32">
        <v>1102.475</v>
      </c>
      <c s="33">
        <v>0</v>
      </c>
      <c s="34">
        <f>ROUND(ROUND(H9,2)*ROUND(G9,3),2)</f>
      </c>
      <c s="31" t="s">
        <v>52</v>
      </c>
      <c r="O9">
        <f>(I9*21)/100</f>
      </c>
      <c t="s">
        <v>23</v>
      </c>
    </row>
    <row r="10" spans="1:5" ht="25.5">
      <c r="A10" s="35" t="s">
        <v>53</v>
      </c>
      <c r="E10" s="36" t="s">
        <v>96</v>
      </c>
    </row>
    <row r="11" spans="1:5" ht="51">
      <c r="A11" s="37" t="s">
        <v>55</v>
      </c>
      <c r="E11" s="38" t="s">
        <v>1114</v>
      </c>
    </row>
    <row r="12" spans="1:5" ht="25.5">
      <c r="A12" t="s">
        <v>57</v>
      </c>
      <c r="E12" s="36" t="s">
        <v>98</v>
      </c>
    </row>
    <row r="13" spans="1:16" ht="12.75">
      <c r="A13" s="25" t="s">
        <v>47</v>
      </c>
      <c s="29" t="s">
        <v>23</v>
      </c>
      <c s="29" t="s">
        <v>92</v>
      </c>
      <c s="25" t="s">
        <v>676</v>
      </c>
      <c s="30" t="s">
        <v>94</v>
      </c>
      <c s="31" t="s">
        <v>95</v>
      </c>
      <c s="32">
        <v>996.71</v>
      </c>
      <c s="33">
        <v>0</v>
      </c>
      <c s="34">
        <f>ROUND(ROUND(H13,2)*ROUND(G13,3),2)</f>
      </c>
      <c s="31" t="s">
        <v>52</v>
      </c>
      <c r="O13">
        <f>(I13*21)/100</f>
      </c>
      <c t="s">
        <v>23</v>
      </c>
    </row>
    <row r="14" spans="1:5" ht="25.5">
      <c r="A14" s="35" t="s">
        <v>53</v>
      </c>
      <c r="E14" s="36" t="s">
        <v>100</v>
      </c>
    </row>
    <row r="15" spans="1:5" ht="12.75">
      <c r="A15" s="37" t="s">
        <v>55</v>
      </c>
      <c r="E15" s="38" t="s">
        <v>1115</v>
      </c>
    </row>
    <row r="16" spans="1:5" ht="25.5">
      <c r="A16" t="s">
        <v>57</v>
      </c>
      <c r="E16" s="36" t="s">
        <v>98</v>
      </c>
    </row>
    <row r="17" spans="1:16" ht="12.75">
      <c r="A17" s="25" t="s">
        <v>47</v>
      </c>
      <c s="29" t="s">
        <v>22</v>
      </c>
      <c s="29" t="s">
        <v>1028</v>
      </c>
      <c s="25" t="s">
        <v>49</v>
      </c>
      <c s="30" t="s">
        <v>1029</v>
      </c>
      <c s="31" t="s">
        <v>51</v>
      </c>
      <c s="32">
        <v>1</v>
      </c>
      <c s="33">
        <v>0</v>
      </c>
      <c s="34">
        <f>ROUND(ROUND(H17,2)*ROUND(G17,3),2)</f>
      </c>
      <c s="31" t="s">
        <v>52</v>
      </c>
      <c r="O17">
        <f>(I17*21)/100</f>
      </c>
      <c t="s">
        <v>23</v>
      </c>
    </row>
    <row r="18" spans="1:5" ht="409.5">
      <c r="A18" s="35" t="s">
        <v>53</v>
      </c>
      <c r="E18" s="36" t="s">
        <v>1116</v>
      </c>
    </row>
    <row r="19" spans="1:5" ht="12.75">
      <c r="A19" s="37" t="s">
        <v>55</v>
      </c>
      <c r="E19" s="38" t="s">
        <v>56</v>
      </c>
    </row>
    <row r="20" spans="1:5" ht="12.75">
      <c r="A20" t="s">
        <v>57</v>
      </c>
      <c r="E20" s="36" t="s">
        <v>109</v>
      </c>
    </row>
    <row r="21" spans="1:16" ht="12.75">
      <c r="A21" s="25" t="s">
        <v>47</v>
      </c>
      <c s="29" t="s">
        <v>33</v>
      </c>
      <c s="29" t="s">
        <v>1031</v>
      </c>
      <c s="25" t="s">
        <v>49</v>
      </c>
      <c s="30" t="s">
        <v>1032</v>
      </c>
      <c s="31" t="s">
        <v>51</v>
      </c>
      <c s="32">
        <v>1</v>
      </c>
      <c s="33">
        <v>0</v>
      </c>
      <c s="34">
        <f>ROUND(ROUND(H21,2)*ROUND(G21,3),2)</f>
      </c>
      <c s="31" t="s">
        <v>52</v>
      </c>
      <c r="O21">
        <f>(I21*21)/100</f>
      </c>
      <c t="s">
        <v>23</v>
      </c>
    </row>
    <row r="22" spans="1:5" ht="38.25">
      <c r="A22" s="35" t="s">
        <v>53</v>
      </c>
      <c r="E22" s="36" t="s">
        <v>1033</v>
      </c>
    </row>
    <row r="23" spans="1:5" ht="12.75">
      <c r="A23" s="37" t="s">
        <v>55</v>
      </c>
      <c r="E23" s="38" t="s">
        <v>49</v>
      </c>
    </row>
    <row r="24" spans="1:5" ht="12.75">
      <c r="A24" t="s">
        <v>57</v>
      </c>
      <c r="E24" s="36" t="s">
        <v>109</v>
      </c>
    </row>
    <row r="25" spans="1:18" ht="12.75" customHeight="1">
      <c r="A25" s="6" t="s">
        <v>45</v>
      </c>
      <c s="6"/>
      <c s="41" t="s">
        <v>29</v>
      </c>
      <c s="6"/>
      <c s="27" t="s">
        <v>120</v>
      </c>
      <c s="6"/>
      <c s="6"/>
      <c s="6"/>
      <c s="42">
        <f>0+Q25</f>
      </c>
      <c s="6"/>
      <c r="O25">
        <f>0+R25</f>
      </c>
      <c r="Q25">
        <f>0+I26+I30+I34+I38</f>
      </c>
      <c>
        <f>0+O26+O30+O34+O38</f>
      </c>
    </row>
    <row r="26" spans="1:16" ht="25.5">
      <c r="A26" s="25" t="s">
        <v>47</v>
      </c>
      <c s="29" t="s">
        <v>35</v>
      </c>
      <c s="29" t="s">
        <v>151</v>
      </c>
      <c s="25" t="s">
        <v>49</v>
      </c>
      <c s="30" t="s">
        <v>152</v>
      </c>
      <c s="31" t="s">
        <v>133</v>
      </c>
      <c s="32">
        <v>453.05</v>
      </c>
      <c s="33">
        <v>0</v>
      </c>
      <c s="34">
        <f>ROUND(ROUND(H26,2)*ROUND(G26,3),2)</f>
      </c>
      <c s="31" t="s">
        <v>52</v>
      </c>
      <c r="O26">
        <f>(I26*21)/100</f>
      </c>
      <c t="s">
        <v>23</v>
      </c>
    </row>
    <row r="27" spans="1:5" ht="12.75">
      <c r="A27" s="35" t="s">
        <v>53</v>
      </c>
      <c r="E27" s="36" t="s">
        <v>49</v>
      </c>
    </row>
    <row r="28" spans="1:5" ht="165.75">
      <c r="A28" s="37" t="s">
        <v>55</v>
      </c>
      <c r="E28" s="38" t="s">
        <v>1117</v>
      </c>
    </row>
    <row r="29" spans="1:5" ht="63.75">
      <c r="A29" t="s">
        <v>57</v>
      </c>
      <c r="E29" s="36" t="s">
        <v>136</v>
      </c>
    </row>
    <row r="30" spans="1:16" ht="12.75">
      <c r="A30" s="25" t="s">
        <v>47</v>
      </c>
      <c s="29" t="s">
        <v>37</v>
      </c>
      <c s="29" t="s">
        <v>156</v>
      </c>
      <c s="25" t="s">
        <v>49</v>
      </c>
      <c s="30" t="s">
        <v>157</v>
      </c>
      <c s="31" t="s">
        <v>133</v>
      </c>
      <c s="32">
        <v>453.05</v>
      </c>
      <c s="33">
        <v>0</v>
      </c>
      <c s="34">
        <f>ROUND(ROUND(H30,2)*ROUND(G30,3),2)</f>
      </c>
      <c s="31" t="s">
        <v>52</v>
      </c>
      <c r="O30">
        <f>(I30*21)/100</f>
      </c>
      <c t="s">
        <v>23</v>
      </c>
    </row>
    <row r="31" spans="1:5" ht="12.75">
      <c r="A31" s="35" t="s">
        <v>53</v>
      </c>
      <c r="E31" s="36" t="s">
        <v>49</v>
      </c>
    </row>
    <row r="32" spans="1:5" ht="165.75">
      <c r="A32" s="37" t="s">
        <v>55</v>
      </c>
      <c r="E32" s="38" t="s">
        <v>1117</v>
      </c>
    </row>
    <row r="33" spans="1:5" ht="63.75">
      <c r="A33" t="s">
        <v>57</v>
      </c>
      <c r="E33" s="36" t="s">
        <v>136</v>
      </c>
    </row>
    <row r="34" spans="1:16" ht="12.75">
      <c r="A34" s="25" t="s">
        <v>47</v>
      </c>
      <c s="29" t="s">
        <v>80</v>
      </c>
      <c s="29" t="s">
        <v>166</v>
      </c>
      <c s="25" t="s">
        <v>49</v>
      </c>
      <c s="30" t="s">
        <v>167</v>
      </c>
      <c s="31" t="s">
        <v>133</v>
      </c>
      <c s="32">
        <v>453.05</v>
      </c>
      <c s="33">
        <v>0</v>
      </c>
      <c s="34">
        <f>ROUND(ROUND(H34,2)*ROUND(G34,3),2)</f>
      </c>
      <c s="31" t="s">
        <v>52</v>
      </c>
      <c r="O34">
        <f>(I34*21)/100</f>
      </c>
      <c t="s">
        <v>23</v>
      </c>
    </row>
    <row r="35" spans="1:5" ht="12.75">
      <c r="A35" s="35" t="s">
        <v>53</v>
      </c>
      <c r="E35" s="36" t="s">
        <v>49</v>
      </c>
    </row>
    <row r="36" spans="1:5" ht="178.5">
      <c r="A36" s="37" t="s">
        <v>55</v>
      </c>
      <c r="E36" s="38" t="s">
        <v>1118</v>
      </c>
    </row>
    <row r="37" spans="1:5" ht="63.75">
      <c r="A37" t="s">
        <v>57</v>
      </c>
      <c r="E37" s="36" t="s">
        <v>136</v>
      </c>
    </row>
    <row r="38" spans="1:16" ht="12.75">
      <c r="A38" s="25" t="s">
        <v>47</v>
      </c>
      <c s="29" t="s">
        <v>85</v>
      </c>
      <c s="29" t="s">
        <v>183</v>
      </c>
      <c s="25" t="s">
        <v>49</v>
      </c>
      <c s="30" t="s">
        <v>184</v>
      </c>
      <c s="31" t="s">
        <v>133</v>
      </c>
      <c s="32">
        <v>127.2</v>
      </c>
      <c s="33">
        <v>0</v>
      </c>
      <c s="34">
        <f>ROUND(ROUND(H38,2)*ROUND(G38,3),2)</f>
      </c>
      <c s="31" t="s">
        <v>52</v>
      </c>
      <c r="O38">
        <f>(I38*21)/100</f>
      </c>
      <c t="s">
        <v>23</v>
      </c>
    </row>
    <row r="39" spans="1:5" ht="12.75">
      <c r="A39" s="35" t="s">
        <v>53</v>
      </c>
      <c r="E39" s="36" t="s">
        <v>49</v>
      </c>
    </row>
    <row r="40" spans="1:5" ht="165.75">
      <c r="A40" s="37" t="s">
        <v>55</v>
      </c>
      <c r="E40" s="38" t="s">
        <v>1119</v>
      </c>
    </row>
    <row r="41" spans="1:5" ht="63.75">
      <c r="A41" t="s">
        <v>57</v>
      </c>
      <c r="E41" s="36" t="s">
        <v>191</v>
      </c>
    </row>
    <row r="42" spans="1:18" ht="12.75" customHeight="1">
      <c r="A42" s="6" t="s">
        <v>45</v>
      </c>
      <c s="6"/>
      <c s="41" t="s">
        <v>35</v>
      </c>
      <c s="6"/>
      <c s="27" t="s">
        <v>353</v>
      </c>
      <c s="6"/>
      <c s="6"/>
      <c s="6"/>
      <c s="42">
        <f>0+Q42</f>
      </c>
      <c s="6"/>
      <c r="O42">
        <f>0+R42</f>
      </c>
      <c r="Q42">
        <f>0+I43+I47+I51+I55+I59</f>
      </c>
      <c>
        <f>0+O43+O47+O51+O55+O59</f>
      </c>
    </row>
    <row r="43" spans="1:16" ht="12.75">
      <c r="A43" s="25" t="s">
        <v>47</v>
      </c>
      <c s="29" t="s">
        <v>40</v>
      </c>
      <c s="29" t="s">
        <v>1037</v>
      </c>
      <c s="25" t="s">
        <v>49</v>
      </c>
      <c s="30" t="s">
        <v>1038</v>
      </c>
      <c s="31" t="s">
        <v>133</v>
      </c>
      <c s="32">
        <v>906.1</v>
      </c>
      <c s="33">
        <v>0</v>
      </c>
      <c s="34">
        <f>ROUND(ROUND(H43,2)*ROUND(G43,3),2)</f>
      </c>
      <c s="31" t="s">
        <v>52</v>
      </c>
      <c r="O43">
        <f>(I43*21)/100</f>
      </c>
      <c t="s">
        <v>23</v>
      </c>
    </row>
    <row r="44" spans="1:5" ht="12.75">
      <c r="A44" s="35" t="s">
        <v>53</v>
      </c>
      <c r="E44" s="36" t="s">
        <v>49</v>
      </c>
    </row>
    <row r="45" spans="1:5" ht="165.75">
      <c r="A45" s="37" t="s">
        <v>55</v>
      </c>
      <c r="E45" s="38" t="s">
        <v>1120</v>
      </c>
    </row>
    <row r="46" spans="1:5" ht="51">
      <c r="A46" t="s">
        <v>57</v>
      </c>
      <c r="E46" s="36" t="s">
        <v>364</v>
      </c>
    </row>
    <row r="47" spans="1:16" ht="12.75">
      <c r="A47" s="25" t="s">
        <v>47</v>
      </c>
      <c s="29" t="s">
        <v>42</v>
      </c>
      <c s="29" t="s">
        <v>1040</v>
      </c>
      <c s="25" t="s">
        <v>49</v>
      </c>
      <c s="30" t="s">
        <v>1041</v>
      </c>
      <c s="31" t="s">
        <v>133</v>
      </c>
      <c s="32">
        <v>101.76</v>
      </c>
      <c s="33">
        <v>0</v>
      </c>
      <c s="34">
        <f>ROUND(ROUND(H47,2)*ROUND(G47,3),2)</f>
      </c>
      <c s="31" t="s">
        <v>52</v>
      </c>
      <c r="O47">
        <f>(I47*21)/100</f>
      </c>
      <c t="s">
        <v>23</v>
      </c>
    </row>
    <row r="48" spans="1:5" ht="12.75">
      <c r="A48" s="35" t="s">
        <v>53</v>
      </c>
      <c r="E48" s="36" t="s">
        <v>49</v>
      </c>
    </row>
    <row r="49" spans="1:5" ht="165.75">
      <c r="A49" s="37" t="s">
        <v>55</v>
      </c>
      <c r="E49" s="38" t="s">
        <v>1121</v>
      </c>
    </row>
    <row r="50" spans="1:5" ht="102">
      <c r="A50" t="s">
        <v>57</v>
      </c>
      <c r="E50" s="36" t="s">
        <v>1043</v>
      </c>
    </row>
    <row r="51" spans="1:16" ht="12.75">
      <c r="A51" s="25" t="s">
        <v>47</v>
      </c>
      <c s="29" t="s">
        <v>44</v>
      </c>
      <c s="29" t="s">
        <v>1044</v>
      </c>
      <c s="25" t="s">
        <v>49</v>
      </c>
      <c s="30" t="s">
        <v>1045</v>
      </c>
      <c s="31" t="s">
        <v>123</v>
      </c>
      <c s="32">
        <v>9061</v>
      </c>
      <c s="33">
        <v>0</v>
      </c>
      <c s="34">
        <f>ROUND(ROUND(H51,2)*ROUND(G51,3),2)</f>
      </c>
      <c s="31" t="s">
        <v>52</v>
      </c>
      <c r="O51">
        <f>(I51*21)/100</f>
      </c>
      <c t="s">
        <v>23</v>
      </c>
    </row>
    <row r="52" spans="1:5" ht="12.75">
      <c r="A52" s="35" t="s">
        <v>53</v>
      </c>
      <c r="E52" s="36" t="s">
        <v>49</v>
      </c>
    </row>
    <row r="53" spans="1:5" ht="165.75">
      <c r="A53" s="37" t="s">
        <v>55</v>
      </c>
      <c r="E53" s="38" t="s">
        <v>1122</v>
      </c>
    </row>
    <row r="54" spans="1:5" ht="102">
      <c r="A54" t="s">
        <v>57</v>
      </c>
      <c r="E54" s="36" t="s">
        <v>1047</v>
      </c>
    </row>
    <row r="55" spans="1:16" ht="12.75">
      <c r="A55" s="25" t="s">
        <v>47</v>
      </c>
      <c s="29" t="s">
        <v>140</v>
      </c>
      <c s="29" t="s">
        <v>1048</v>
      </c>
      <c s="25" t="s">
        <v>49</v>
      </c>
      <c s="30" t="s">
        <v>1049</v>
      </c>
      <c s="31" t="s">
        <v>133</v>
      </c>
      <c s="32">
        <v>181.22</v>
      </c>
      <c s="33">
        <v>0</v>
      </c>
      <c s="34">
        <f>ROUND(ROUND(H55,2)*ROUND(G55,3),2)</f>
      </c>
      <c s="31" t="s">
        <v>52</v>
      </c>
      <c r="O55">
        <f>(I55*21)/100</f>
      </c>
      <c t="s">
        <v>23</v>
      </c>
    </row>
    <row r="56" spans="1:5" ht="12.75">
      <c r="A56" s="35" t="s">
        <v>53</v>
      </c>
      <c r="E56" s="36" t="s">
        <v>49</v>
      </c>
    </row>
    <row r="57" spans="1:5" ht="178.5">
      <c r="A57" s="37" t="s">
        <v>55</v>
      </c>
      <c r="E57" s="38" t="s">
        <v>1123</v>
      </c>
    </row>
    <row r="58" spans="1:5" ht="204">
      <c r="A58" t="s">
        <v>57</v>
      </c>
      <c r="E58" s="36" t="s">
        <v>1051</v>
      </c>
    </row>
    <row r="59" spans="1:16" ht="12.75">
      <c r="A59" s="25" t="s">
        <v>47</v>
      </c>
      <c s="29" t="s">
        <v>144</v>
      </c>
      <c s="29" t="s">
        <v>1052</v>
      </c>
      <c s="25" t="s">
        <v>49</v>
      </c>
      <c s="30" t="s">
        <v>1053</v>
      </c>
      <c s="31" t="s">
        <v>133</v>
      </c>
      <c s="32">
        <v>271.83</v>
      </c>
      <c s="33">
        <v>0</v>
      </c>
      <c s="34">
        <f>ROUND(ROUND(H59,2)*ROUND(G59,3),2)</f>
      </c>
      <c s="31" t="s">
        <v>52</v>
      </c>
      <c r="O59">
        <f>(I59*21)/100</f>
      </c>
      <c t="s">
        <v>23</v>
      </c>
    </row>
    <row r="60" spans="1:5" ht="12.75">
      <c r="A60" s="35" t="s">
        <v>53</v>
      </c>
      <c r="E60" s="36" t="s">
        <v>49</v>
      </c>
    </row>
    <row r="61" spans="1:5" ht="178.5">
      <c r="A61" s="37" t="s">
        <v>55</v>
      </c>
      <c r="E61" s="38" t="s">
        <v>1124</v>
      </c>
    </row>
    <row r="62" spans="1:5" ht="204">
      <c r="A62" t="s">
        <v>57</v>
      </c>
      <c r="E62" s="36" t="s">
        <v>1051</v>
      </c>
    </row>
    <row r="63" spans="1:18" ht="12.75" customHeight="1">
      <c r="A63" s="6" t="s">
        <v>45</v>
      </c>
      <c s="6"/>
      <c s="41" t="s">
        <v>40</v>
      </c>
      <c s="6"/>
      <c s="27" t="s">
        <v>477</v>
      </c>
      <c s="6"/>
      <c s="6"/>
      <c s="6"/>
      <c s="42">
        <f>0+Q63</f>
      </c>
      <c s="6"/>
      <c r="O63">
        <f>0+R63</f>
      </c>
      <c r="Q63">
        <f>0+I64+I68+I72+I76+I80+I84+I88+I92+I96+I100+I104+I108+I112+I116+I120+I124</f>
      </c>
      <c>
        <f>0+O64+O68+O72+O76+O80+O84+O88+O92+O96+O100+O104+O108+O112+O116+O120+O124</f>
      </c>
    </row>
    <row r="64" spans="1:16" ht="25.5">
      <c r="A64" s="25" t="s">
        <v>47</v>
      </c>
      <c s="29" t="s">
        <v>150</v>
      </c>
      <c s="29" t="s">
        <v>1055</v>
      </c>
      <c s="25" t="s">
        <v>49</v>
      </c>
      <c s="30" t="s">
        <v>1056</v>
      </c>
      <c s="31" t="s">
        <v>77</v>
      </c>
      <c s="32">
        <v>53</v>
      </c>
      <c s="33">
        <v>0</v>
      </c>
      <c s="34">
        <f>ROUND(ROUND(H64,2)*ROUND(G64,3),2)</f>
      </c>
      <c s="31" t="s">
        <v>52</v>
      </c>
      <c r="O64">
        <f>(I64*21)/100</f>
      </c>
      <c t="s">
        <v>23</v>
      </c>
    </row>
    <row r="65" spans="1:5" ht="12.75">
      <c r="A65" s="35" t="s">
        <v>53</v>
      </c>
      <c r="E65" s="36" t="s">
        <v>49</v>
      </c>
    </row>
    <row r="66" spans="1:5" ht="140.25">
      <c r="A66" s="37" t="s">
        <v>55</v>
      </c>
      <c r="E66" s="38" t="s">
        <v>1057</v>
      </c>
    </row>
    <row r="67" spans="1:5" ht="63.75">
      <c r="A67" t="s">
        <v>57</v>
      </c>
      <c r="E67" s="36" t="s">
        <v>1058</v>
      </c>
    </row>
    <row r="68" spans="1:16" ht="12.75">
      <c r="A68" s="25" t="s">
        <v>47</v>
      </c>
      <c s="29" t="s">
        <v>155</v>
      </c>
      <c s="29" t="s">
        <v>1059</v>
      </c>
      <c s="25" t="s">
        <v>49</v>
      </c>
      <c s="30" t="s">
        <v>1060</v>
      </c>
      <c s="31" t="s">
        <v>77</v>
      </c>
      <c s="32">
        <v>53</v>
      </c>
      <c s="33">
        <v>0</v>
      </c>
      <c s="34">
        <f>ROUND(ROUND(H68,2)*ROUND(G68,3),2)</f>
      </c>
      <c s="31" t="s">
        <v>52</v>
      </c>
      <c r="O68">
        <f>(I68*21)/100</f>
      </c>
      <c t="s">
        <v>23</v>
      </c>
    </row>
    <row r="69" spans="1:5" ht="12.75">
      <c r="A69" s="35" t="s">
        <v>53</v>
      </c>
      <c r="E69" s="36" t="s">
        <v>49</v>
      </c>
    </row>
    <row r="70" spans="1:5" ht="140.25">
      <c r="A70" s="37" t="s">
        <v>55</v>
      </c>
      <c r="E70" s="38" t="s">
        <v>1061</v>
      </c>
    </row>
    <row r="71" spans="1:5" ht="25.5">
      <c r="A71" t="s">
        <v>57</v>
      </c>
      <c r="E71" s="36" t="s">
        <v>509</v>
      </c>
    </row>
    <row r="72" spans="1:16" ht="12.75">
      <c r="A72" s="25" t="s">
        <v>47</v>
      </c>
      <c s="29" t="s">
        <v>160</v>
      </c>
      <c s="29" t="s">
        <v>1062</v>
      </c>
      <c s="25" t="s">
        <v>49</v>
      </c>
      <c s="30" t="s">
        <v>1063</v>
      </c>
      <c s="31" t="s">
        <v>1064</v>
      </c>
      <c s="32">
        <v>38690</v>
      </c>
      <c s="33">
        <v>0</v>
      </c>
      <c s="34">
        <f>ROUND(ROUND(H72,2)*ROUND(G72,3),2)</f>
      </c>
      <c s="31" t="s">
        <v>52</v>
      </c>
      <c r="O72">
        <f>(I72*21)/100</f>
      </c>
      <c t="s">
        <v>23</v>
      </c>
    </row>
    <row r="73" spans="1:5" ht="12.75">
      <c r="A73" s="35" t="s">
        <v>53</v>
      </c>
      <c r="E73" s="36" t="s">
        <v>49</v>
      </c>
    </row>
    <row r="74" spans="1:5" ht="140.25">
      <c r="A74" s="37" t="s">
        <v>55</v>
      </c>
      <c r="E74" s="38" t="s">
        <v>1065</v>
      </c>
    </row>
    <row r="75" spans="1:5" ht="25.5">
      <c r="A75" t="s">
        <v>57</v>
      </c>
      <c r="E75" s="36" t="s">
        <v>1066</v>
      </c>
    </row>
    <row r="76" spans="1:16" ht="25.5">
      <c r="A76" s="25" t="s">
        <v>47</v>
      </c>
      <c s="29" t="s">
        <v>165</v>
      </c>
      <c s="29" t="s">
        <v>1067</v>
      </c>
      <c s="25" t="s">
        <v>49</v>
      </c>
      <c s="30" t="s">
        <v>1068</v>
      </c>
      <c s="31" t="s">
        <v>77</v>
      </c>
      <c s="32">
        <v>6</v>
      </c>
      <c s="33">
        <v>0</v>
      </c>
      <c s="34">
        <f>ROUND(ROUND(H76,2)*ROUND(G76,3),2)</f>
      </c>
      <c s="31" t="s">
        <v>52</v>
      </c>
      <c r="O76">
        <f>(I76*21)/100</f>
      </c>
      <c t="s">
        <v>23</v>
      </c>
    </row>
    <row r="77" spans="1:5" ht="12.75">
      <c r="A77" s="35" t="s">
        <v>53</v>
      </c>
      <c r="E77" s="36" t="s">
        <v>49</v>
      </c>
    </row>
    <row r="78" spans="1:5" ht="102">
      <c r="A78" s="37" t="s">
        <v>55</v>
      </c>
      <c r="E78" s="38" t="s">
        <v>1069</v>
      </c>
    </row>
    <row r="79" spans="1:5" ht="63.75">
      <c r="A79" t="s">
        <v>57</v>
      </c>
      <c r="E79" s="36" t="s">
        <v>1058</v>
      </c>
    </row>
    <row r="80" spans="1:16" ht="12.75">
      <c r="A80" s="25" t="s">
        <v>47</v>
      </c>
      <c s="29" t="s">
        <v>170</v>
      </c>
      <c s="29" t="s">
        <v>1070</v>
      </c>
      <c s="25" t="s">
        <v>49</v>
      </c>
      <c s="30" t="s">
        <v>1071</v>
      </c>
      <c s="31" t="s">
        <v>77</v>
      </c>
      <c s="32">
        <v>6</v>
      </c>
      <c s="33">
        <v>0</v>
      </c>
      <c s="34">
        <f>ROUND(ROUND(H80,2)*ROUND(G80,3),2)</f>
      </c>
      <c s="31" t="s">
        <v>52</v>
      </c>
      <c r="O80">
        <f>(I80*21)/100</f>
      </c>
      <c t="s">
        <v>23</v>
      </c>
    </row>
    <row r="81" spans="1:5" ht="12.75">
      <c r="A81" s="35" t="s">
        <v>53</v>
      </c>
      <c r="E81" s="36" t="s">
        <v>49</v>
      </c>
    </row>
    <row r="82" spans="1:5" ht="102">
      <c r="A82" s="37" t="s">
        <v>55</v>
      </c>
      <c r="E82" s="38" t="s">
        <v>1072</v>
      </c>
    </row>
    <row r="83" spans="1:5" ht="25.5">
      <c r="A83" t="s">
        <v>57</v>
      </c>
      <c r="E83" s="36" t="s">
        <v>509</v>
      </c>
    </row>
    <row r="84" spans="1:16" ht="12.75">
      <c r="A84" s="25" t="s">
        <v>47</v>
      </c>
      <c s="29" t="s">
        <v>176</v>
      </c>
      <c s="29" t="s">
        <v>1073</v>
      </c>
      <c s="25" t="s">
        <v>49</v>
      </c>
      <c s="30" t="s">
        <v>1074</v>
      </c>
      <c s="31" t="s">
        <v>1064</v>
      </c>
      <c s="32">
        <v>4380</v>
      </c>
      <c s="33">
        <v>0</v>
      </c>
      <c s="34">
        <f>ROUND(ROUND(H84,2)*ROUND(G84,3),2)</f>
      </c>
      <c s="31" t="s">
        <v>52</v>
      </c>
      <c r="O84">
        <f>(I84*21)/100</f>
      </c>
      <c t="s">
        <v>23</v>
      </c>
    </row>
    <row r="85" spans="1:5" ht="12.75">
      <c r="A85" s="35" t="s">
        <v>53</v>
      </c>
      <c r="E85" s="36" t="s">
        <v>49</v>
      </c>
    </row>
    <row r="86" spans="1:5" ht="89.25">
      <c r="A86" s="37" t="s">
        <v>55</v>
      </c>
      <c r="E86" s="38" t="s">
        <v>1075</v>
      </c>
    </row>
    <row r="87" spans="1:5" ht="25.5">
      <c r="A87" t="s">
        <v>57</v>
      </c>
      <c r="E87" s="36" t="s">
        <v>1066</v>
      </c>
    </row>
    <row r="88" spans="1:16" ht="12.75">
      <c r="A88" s="25" t="s">
        <v>47</v>
      </c>
      <c s="29" t="s">
        <v>182</v>
      </c>
      <c s="29" t="s">
        <v>1076</v>
      </c>
      <c s="25" t="s">
        <v>49</v>
      </c>
      <c s="30" t="s">
        <v>1077</v>
      </c>
      <c s="31" t="s">
        <v>77</v>
      </c>
      <c s="32">
        <v>2</v>
      </c>
      <c s="33">
        <v>0</v>
      </c>
      <c s="34">
        <f>ROUND(ROUND(H88,2)*ROUND(G88,3),2)</f>
      </c>
      <c s="31" t="s">
        <v>52</v>
      </c>
      <c r="O88">
        <f>(I88*21)/100</f>
      </c>
      <c t="s">
        <v>23</v>
      </c>
    </row>
    <row r="89" spans="1:5" ht="12.75">
      <c r="A89" s="35" t="s">
        <v>53</v>
      </c>
      <c r="E89" s="36" t="s">
        <v>49</v>
      </c>
    </row>
    <row r="90" spans="1:5" ht="63.75">
      <c r="A90" s="37" t="s">
        <v>55</v>
      </c>
      <c r="E90" s="38" t="s">
        <v>1078</v>
      </c>
    </row>
    <row r="91" spans="1:5" ht="63.75">
      <c r="A91" t="s">
        <v>57</v>
      </c>
      <c r="E91" s="36" t="s">
        <v>1079</v>
      </c>
    </row>
    <row r="92" spans="1:16" ht="12.75">
      <c r="A92" s="25" t="s">
        <v>47</v>
      </c>
      <c s="29" t="s">
        <v>187</v>
      </c>
      <c s="29" t="s">
        <v>1080</v>
      </c>
      <c s="25" t="s">
        <v>49</v>
      </c>
      <c s="30" t="s">
        <v>1081</v>
      </c>
      <c s="31" t="s">
        <v>77</v>
      </c>
      <c s="32">
        <v>2</v>
      </c>
      <c s="33">
        <v>0</v>
      </c>
      <c s="34">
        <f>ROUND(ROUND(H92,2)*ROUND(G92,3),2)</f>
      </c>
      <c s="31" t="s">
        <v>52</v>
      </c>
      <c r="O92">
        <f>(I92*21)/100</f>
      </c>
      <c t="s">
        <v>23</v>
      </c>
    </row>
    <row r="93" spans="1:5" ht="12.75">
      <c r="A93" s="35" t="s">
        <v>53</v>
      </c>
      <c r="E93" s="36" t="s">
        <v>49</v>
      </c>
    </row>
    <row r="94" spans="1:5" ht="63.75">
      <c r="A94" s="37" t="s">
        <v>55</v>
      </c>
      <c r="E94" s="38" t="s">
        <v>1082</v>
      </c>
    </row>
    <row r="95" spans="1:5" ht="25.5">
      <c r="A95" t="s">
        <v>57</v>
      </c>
      <c r="E95" s="36" t="s">
        <v>1083</v>
      </c>
    </row>
    <row r="96" spans="1:16" ht="12.75">
      <c r="A96" s="25" t="s">
        <v>47</v>
      </c>
      <c s="29" t="s">
        <v>192</v>
      </c>
      <c s="29" t="s">
        <v>1084</v>
      </c>
      <c s="25" t="s">
        <v>49</v>
      </c>
      <c s="30" t="s">
        <v>1085</v>
      </c>
      <c s="31" t="s">
        <v>1064</v>
      </c>
      <c s="32">
        <v>1460</v>
      </c>
      <c s="33">
        <v>0</v>
      </c>
      <c s="34">
        <f>ROUND(ROUND(H96,2)*ROUND(G96,3),2)</f>
      </c>
      <c s="31" t="s">
        <v>52</v>
      </c>
      <c r="O96">
        <f>(I96*21)/100</f>
      </c>
      <c t="s">
        <v>23</v>
      </c>
    </row>
    <row r="97" spans="1:5" ht="12.75">
      <c r="A97" s="35" t="s">
        <v>53</v>
      </c>
      <c r="E97" s="36" t="s">
        <v>49</v>
      </c>
    </row>
    <row r="98" spans="1:5" ht="76.5">
      <c r="A98" s="37" t="s">
        <v>55</v>
      </c>
      <c r="E98" s="38" t="s">
        <v>1086</v>
      </c>
    </row>
    <row r="99" spans="1:5" ht="25.5">
      <c r="A99" t="s">
        <v>57</v>
      </c>
      <c r="E99" s="36" t="s">
        <v>1087</v>
      </c>
    </row>
    <row r="100" spans="1:16" ht="25.5">
      <c r="A100" s="25" t="s">
        <v>47</v>
      </c>
      <c s="29" t="s">
        <v>197</v>
      </c>
      <c s="29" t="s">
        <v>1088</v>
      </c>
      <c s="25" t="s">
        <v>49</v>
      </c>
      <c s="30" t="s">
        <v>1089</v>
      </c>
      <c s="31" t="s">
        <v>77</v>
      </c>
      <c s="32">
        <v>48</v>
      </c>
      <c s="33">
        <v>0</v>
      </c>
      <c s="34">
        <f>ROUND(ROUND(H100,2)*ROUND(G100,3),2)</f>
      </c>
      <c s="31" t="s">
        <v>52</v>
      </c>
      <c r="O100">
        <f>(I100*21)/100</f>
      </c>
      <c t="s">
        <v>23</v>
      </c>
    </row>
    <row r="101" spans="1:5" ht="12.75">
      <c r="A101" s="35" t="s">
        <v>53</v>
      </c>
      <c r="E101" s="36" t="s">
        <v>49</v>
      </c>
    </row>
    <row r="102" spans="1:5" ht="63.75">
      <c r="A102" s="37" t="s">
        <v>55</v>
      </c>
      <c r="E102" s="38" t="s">
        <v>1090</v>
      </c>
    </row>
    <row r="103" spans="1:5" ht="63.75">
      <c r="A103" t="s">
        <v>57</v>
      </c>
      <c r="E103" s="36" t="s">
        <v>1079</v>
      </c>
    </row>
    <row r="104" spans="1:16" ht="12.75">
      <c r="A104" s="25" t="s">
        <v>47</v>
      </c>
      <c s="29" t="s">
        <v>203</v>
      </c>
      <c s="29" t="s">
        <v>1091</v>
      </c>
      <c s="25" t="s">
        <v>49</v>
      </c>
      <c s="30" t="s">
        <v>1092</v>
      </c>
      <c s="31" t="s">
        <v>77</v>
      </c>
      <c s="32">
        <v>48</v>
      </c>
      <c s="33">
        <v>0</v>
      </c>
      <c s="34">
        <f>ROUND(ROUND(H104,2)*ROUND(G104,3),2)</f>
      </c>
      <c s="31" t="s">
        <v>52</v>
      </c>
      <c r="O104">
        <f>(I104*21)/100</f>
      </c>
      <c t="s">
        <v>23</v>
      </c>
    </row>
    <row r="105" spans="1:5" ht="12.75">
      <c r="A105" s="35" t="s">
        <v>53</v>
      </c>
      <c r="E105" s="36" t="s">
        <v>49</v>
      </c>
    </row>
    <row r="106" spans="1:5" ht="63.75">
      <c r="A106" s="37" t="s">
        <v>55</v>
      </c>
      <c r="E106" s="38" t="s">
        <v>1093</v>
      </c>
    </row>
    <row r="107" spans="1:5" ht="25.5">
      <c r="A107" t="s">
        <v>57</v>
      </c>
      <c r="E107" s="36" t="s">
        <v>1083</v>
      </c>
    </row>
    <row r="108" spans="1:16" ht="12.75">
      <c r="A108" s="25" t="s">
        <v>47</v>
      </c>
      <c s="29" t="s">
        <v>208</v>
      </c>
      <c s="29" t="s">
        <v>1094</v>
      </c>
      <c s="25" t="s">
        <v>49</v>
      </c>
      <c s="30" t="s">
        <v>1095</v>
      </c>
      <c s="31" t="s">
        <v>1064</v>
      </c>
      <c s="32">
        <v>35040</v>
      </c>
      <c s="33">
        <v>0</v>
      </c>
      <c s="34">
        <f>ROUND(ROUND(H108,2)*ROUND(G108,3),2)</f>
      </c>
      <c s="31" t="s">
        <v>52</v>
      </c>
      <c r="O108">
        <f>(I108*21)/100</f>
      </c>
      <c t="s">
        <v>23</v>
      </c>
    </row>
    <row r="109" spans="1:5" ht="12.75">
      <c r="A109" s="35" t="s">
        <v>53</v>
      </c>
      <c r="E109" s="36" t="s">
        <v>49</v>
      </c>
    </row>
    <row r="110" spans="1:5" ht="76.5">
      <c r="A110" s="37" t="s">
        <v>55</v>
      </c>
      <c r="E110" s="38" t="s">
        <v>1096</v>
      </c>
    </row>
    <row r="111" spans="1:5" ht="25.5">
      <c r="A111" t="s">
        <v>57</v>
      </c>
      <c r="E111" s="36" t="s">
        <v>1087</v>
      </c>
    </row>
    <row r="112" spans="1:16" ht="25.5">
      <c r="A112" s="25" t="s">
        <v>47</v>
      </c>
      <c s="29" t="s">
        <v>212</v>
      </c>
      <c s="29" t="s">
        <v>1097</v>
      </c>
      <c s="25" t="s">
        <v>49</v>
      </c>
      <c s="30" t="s">
        <v>1098</v>
      </c>
      <c s="31" t="s">
        <v>77</v>
      </c>
      <c s="32">
        <v>6</v>
      </c>
      <c s="33">
        <v>0</v>
      </c>
      <c s="34">
        <f>ROUND(ROUND(H112,2)*ROUND(G112,3),2)</f>
      </c>
      <c s="31" t="s">
        <v>52</v>
      </c>
      <c r="O112">
        <f>(I112*21)/100</f>
      </c>
      <c t="s">
        <v>23</v>
      </c>
    </row>
    <row r="113" spans="1:5" ht="12.75">
      <c r="A113" s="35" t="s">
        <v>53</v>
      </c>
      <c r="E113" s="36" t="s">
        <v>49</v>
      </c>
    </row>
    <row r="114" spans="1:5" ht="63.75">
      <c r="A114" s="37" t="s">
        <v>55</v>
      </c>
      <c r="E114" s="38" t="s">
        <v>1099</v>
      </c>
    </row>
    <row r="115" spans="1:5" ht="63.75">
      <c r="A115" t="s">
        <v>57</v>
      </c>
      <c r="E115" s="36" t="s">
        <v>1079</v>
      </c>
    </row>
    <row r="116" spans="1:16" ht="12.75">
      <c r="A116" s="25" t="s">
        <v>47</v>
      </c>
      <c s="29" t="s">
        <v>218</v>
      </c>
      <c s="29" t="s">
        <v>1100</v>
      </c>
      <c s="25" t="s">
        <v>49</v>
      </c>
      <c s="30" t="s">
        <v>1101</v>
      </c>
      <c s="31" t="s">
        <v>77</v>
      </c>
      <c s="32">
        <v>6</v>
      </c>
      <c s="33">
        <v>0</v>
      </c>
      <c s="34">
        <f>ROUND(ROUND(H116,2)*ROUND(G116,3),2)</f>
      </c>
      <c s="31" t="s">
        <v>52</v>
      </c>
      <c r="O116">
        <f>(I116*21)/100</f>
      </c>
      <c t="s">
        <v>23</v>
      </c>
    </row>
    <row r="117" spans="1:5" ht="12.75">
      <c r="A117" s="35" t="s">
        <v>53</v>
      </c>
      <c r="E117" s="36" t="s">
        <v>49</v>
      </c>
    </row>
    <row r="118" spans="1:5" ht="63.75">
      <c r="A118" s="37" t="s">
        <v>55</v>
      </c>
      <c r="E118" s="38" t="s">
        <v>1102</v>
      </c>
    </row>
    <row r="119" spans="1:5" ht="25.5">
      <c r="A119" t="s">
        <v>57</v>
      </c>
      <c r="E119" s="36" t="s">
        <v>1083</v>
      </c>
    </row>
    <row r="120" spans="1:16" ht="12.75">
      <c r="A120" s="25" t="s">
        <v>47</v>
      </c>
      <c s="29" t="s">
        <v>222</v>
      </c>
      <c s="29" t="s">
        <v>1103</v>
      </c>
      <c s="25" t="s">
        <v>49</v>
      </c>
      <c s="30" t="s">
        <v>1104</v>
      </c>
      <c s="31" t="s">
        <v>1064</v>
      </c>
      <c s="32">
        <v>4380</v>
      </c>
      <c s="33">
        <v>0</v>
      </c>
      <c s="34">
        <f>ROUND(ROUND(H120,2)*ROUND(G120,3),2)</f>
      </c>
      <c s="31" t="s">
        <v>52</v>
      </c>
      <c r="O120">
        <f>(I120*21)/100</f>
      </c>
      <c t="s">
        <v>23</v>
      </c>
    </row>
    <row r="121" spans="1:5" ht="12.75">
      <c r="A121" s="35" t="s">
        <v>53</v>
      </c>
      <c r="E121" s="36" t="s">
        <v>49</v>
      </c>
    </row>
    <row r="122" spans="1:5" ht="76.5">
      <c r="A122" s="37" t="s">
        <v>55</v>
      </c>
      <c r="E122" s="38" t="s">
        <v>1105</v>
      </c>
    </row>
    <row r="123" spans="1:5" ht="25.5">
      <c r="A123" t="s">
        <v>57</v>
      </c>
      <c r="E123" s="36" t="s">
        <v>1087</v>
      </c>
    </row>
    <row r="124" spans="1:16" ht="12.75">
      <c r="A124" s="25" t="s">
        <v>47</v>
      </c>
      <c s="29" t="s">
        <v>227</v>
      </c>
      <c s="29" t="s">
        <v>1106</v>
      </c>
      <c s="25" t="s">
        <v>1107</v>
      </c>
      <c s="30" t="s">
        <v>1108</v>
      </c>
      <c s="31" t="s">
        <v>51</v>
      </c>
      <c s="32">
        <v>5</v>
      </c>
      <c s="33">
        <v>0</v>
      </c>
      <c s="34">
        <f>ROUND(ROUND(H124,2)*ROUND(G124,3),2)</f>
      </c>
      <c s="31" t="s">
        <v>52</v>
      </c>
      <c r="O124">
        <f>(I124*21)/100</f>
      </c>
      <c t="s">
        <v>23</v>
      </c>
    </row>
    <row r="125" spans="1:5" ht="38.25">
      <c r="A125" s="35" t="s">
        <v>53</v>
      </c>
      <c r="E125" s="36" t="s">
        <v>1109</v>
      </c>
    </row>
    <row r="126" spans="1:5" ht="89.25">
      <c r="A126" s="37" t="s">
        <v>55</v>
      </c>
      <c r="E126" s="38" t="s">
        <v>1125</v>
      </c>
    </row>
    <row r="127" spans="1:5" ht="25.5">
      <c r="A127" t="s">
        <v>57</v>
      </c>
      <c r="E127" s="36" t="s">
        <v>1111</v>
      </c>
    </row>
  </sheetData>
  <sheetProtection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0+O8+O37+O78+O99+O104+O113+O118+O123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1126</v>
      </c>
      <c s="39">
        <f>0+I8+I37+I78+I99+I104+I113+I118+I123</f>
      </c>
      <c s="10"/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1126</v>
      </c>
      <c s="6"/>
      <c s="18" t="s">
        <v>1127</v>
      </c>
      <c s="6"/>
      <c s="6"/>
      <c s="19"/>
      <c s="19"/>
      <c s="6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27</v>
      </c>
      <c s="19"/>
      <c s="27" t="s">
        <v>46</v>
      </c>
      <c s="19"/>
      <c s="19"/>
      <c s="19"/>
      <c s="28">
        <f>0+Q8</f>
      </c>
      <c s="19"/>
      <c r="O8">
        <f>0+R8</f>
      </c>
      <c r="Q8">
        <f>0+I9+I13+I17+I21+I25+I29+I33</f>
      </c>
      <c>
        <f>0+O9+O13+O17+O21+O25+O29+O33</f>
      </c>
    </row>
    <row r="9" spans="1:16" ht="12.75">
      <c r="A9" s="25" t="s">
        <v>47</v>
      </c>
      <c s="29" t="s">
        <v>29</v>
      </c>
      <c s="29" t="s">
        <v>92</v>
      </c>
      <c s="25" t="s">
        <v>93</v>
      </c>
      <c s="30" t="s">
        <v>94</v>
      </c>
      <c s="31" t="s">
        <v>95</v>
      </c>
      <c s="32">
        <v>192.356</v>
      </c>
      <c s="33">
        <v>0</v>
      </c>
      <c s="34">
        <f>ROUND(ROUND(H9,2)*ROUND(G9,3),2)</f>
      </c>
      <c s="31" t="s">
        <v>52</v>
      </c>
      <c r="O9">
        <f>(I9*21)/100</f>
      </c>
      <c t="s">
        <v>23</v>
      </c>
    </row>
    <row r="10" spans="1:5" ht="25.5">
      <c r="A10" s="35" t="s">
        <v>53</v>
      </c>
      <c r="E10" s="36" t="s">
        <v>96</v>
      </c>
    </row>
    <row r="11" spans="1:5" ht="63.75">
      <c r="A11" s="37" t="s">
        <v>55</v>
      </c>
      <c r="E11" s="38" t="s">
        <v>1128</v>
      </c>
    </row>
    <row r="12" spans="1:5" ht="25.5">
      <c r="A12" t="s">
        <v>57</v>
      </c>
      <c r="E12" s="36" t="s">
        <v>98</v>
      </c>
    </row>
    <row r="13" spans="1:16" ht="12.75">
      <c r="A13" s="25" t="s">
        <v>47</v>
      </c>
      <c s="29" t="s">
        <v>23</v>
      </c>
      <c s="29" t="s">
        <v>92</v>
      </c>
      <c s="25" t="s">
        <v>676</v>
      </c>
      <c s="30" t="s">
        <v>94</v>
      </c>
      <c s="31" t="s">
        <v>95</v>
      </c>
      <c s="32">
        <v>18.876</v>
      </c>
      <c s="33">
        <v>0</v>
      </c>
      <c s="34">
        <f>ROUND(ROUND(H13,2)*ROUND(G13,3),2)</f>
      </c>
      <c s="31" t="s">
        <v>52</v>
      </c>
      <c r="O13">
        <f>(I13*21)/100</f>
      </c>
      <c t="s">
        <v>23</v>
      </c>
    </row>
    <row r="14" spans="1:5" ht="25.5">
      <c r="A14" s="35" t="s">
        <v>53</v>
      </c>
      <c r="E14" s="36" t="s">
        <v>100</v>
      </c>
    </row>
    <row r="15" spans="1:5" ht="51">
      <c r="A15" s="37" t="s">
        <v>55</v>
      </c>
      <c r="E15" s="38" t="s">
        <v>1129</v>
      </c>
    </row>
    <row r="16" spans="1:5" ht="25.5">
      <c r="A16" t="s">
        <v>57</v>
      </c>
      <c r="E16" s="36" t="s">
        <v>98</v>
      </c>
    </row>
    <row r="17" spans="1:16" ht="12.75">
      <c r="A17" s="25" t="s">
        <v>47</v>
      </c>
      <c s="29" t="s">
        <v>22</v>
      </c>
      <c s="29" t="s">
        <v>102</v>
      </c>
      <c s="25" t="s">
        <v>49</v>
      </c>
      <c s="30" t="s">
        <v>103</v>
      </c>
      <c s="31" t="s">
        <v>95</v>
      </c>
      <c s="32">
        <v>93.75</v>
      </c>
      <c s="33">
        <v>0</v>
      </c>
      <c s="34">
        <f>ROUND(ROUND(H17,2)*ROUND(G17,3),2)</f>
      </c>
      <c s="31" t="s">
        <v>52</v>
      </c>
      <c r="O17">
        <f>(I17*21)/100</f>
      </c>
      <c t="s">
        <v>23</v>
      </c>
    </row>
    <row r="18" spans="1:5" ht="25.5">
      <c r="A18" s="35" t="s">
        <v>53</v>
      </c>
      <c r="E18" s="36" t="s">
        <v>104</v>
      </c>
    </row>
    <row r="19" spans="1:5" ht="12.75">
      <c r="A19" s="37" t="s">
        <v>55</v>
      </c>
      <c r="E19" s="38" t="s">
        <v>1130</v>
      </c>
    </row>
    <row r="20" spans="1:5" ht="25.5">
      <c r="A20" t="s">
        <v>57</v>
      </c>
      <c r="E20" s="36" t="s">
        <v>98</v>
      </c>
    </row>
    <row r="21" spans="1:16" ht="12.75">
      <c r="A21" s="25" t="s">
        <v>47</v>
      </c>
      <c s="29" t="s">
        <v>33</v>
      </c>
      <c s="29" t="s">
        <v>106</v>
      </c>
      <c s="25" t="s">
        <v>49</v>
      </c>
      <c s="30" t="s">
        <v>107</v>
      </c>
      <c s="31" t="s">
        <v>51</v>
      </c>
      <c s="32">
        <v>1</v>
      </c>
      <c s="33">
        <v>0</v>
      </c>
      <c s="34">
        <f>ROUND(ROUND(H21,2)*ROUND(G21,3),2)</f>
      </c>
      <c s="31" t="s">
        <v>52</v>
      </c>
      <c r="O21">
        <f>(I21*21)/100</f>
      </c>
      <c t="s">
        <v>23</v>
      </c>
    </row>
    <row r="22" spans="1:5" ht="102">
      <c r="A22" s="35" t="s">
        <v>53</v>
      </c>
      <c r="E22" s="36" t="s">
        <v>108</v>
      </c>
    </row>
    <row r="23" spans="1:5" ht="12.75">
      <c r="A23" s="37" t="s">
        <v>55</v>
      </c>
      <c r="E23" s="38" t="s">
        <v>49</v>
      </c>
    </row>
    <row r="24" spans="1:5" ht="12.75">
      <c r="A24" t="s">
        <v>57</v>
      </c>
      <c r="E24" s="36" t="s">
        <v>109</v>
      </c>
    </row>
    <row r="25" spans="1:16" ht="12.75">
      <c r="A25" s="25" t="s">
        <v>47</v>
      </c>
      <c s="29" t="s">
        <v>35</v>
      </c>
      <c s="29" t="s">
        <v>110</v>
      </c>
      <c s="25" t="s">
        <v>49</v>
      </c>
      <c s="30" t="s">
        <v>111</v>
      </c>
      <c s="31" t="s">
        <v>51</v>
      </c>
      <c s="32">
        <v>1</v>
      </c>
      <c s="33">
        <v>0</v>
      </c>
      <c s="34">
        <f>ROUND(ROUND(H25,2)*ROUND(G25,3),2)</f>
      </c>
      <c s="31" t="s">
        <v>52</v>
      </c>
      <c r="O25">
        <f>(I25*21)/100</f>
      </c>
      <c t="s">
        <v>23</v>
      </c>
    </row>
    <row r="26" spans="1:5" ht="25.5">
      <c r="A26" s="35" t="s">
        <v>53</v>
      </c>
      <c r="E26" s="36" t="s">
        <v>1131</v>
      </c>
    </row>
    <row r="27" spans="1:5" ht="12.75">
      <c r="A27" s="37" t="s">
        <v>55</v>
      </c>
      <c r="E27" s="38" t="s">
        <v>49</v>
      </c>
    </row>
    <row r="28" spans="1:5" ht="12.75">
      <c r="A28" t="s">
        <v>57</v>
      </c>
      <c r="E28" s="36" t="s">
        <v>62</v>
      </c>
    </row>
    <row r="29" spans="1:16" ht="12.75">
      <c r="A29" s="25" t="s">
        <v>47</v>
      </c>
      <c s="29" t="s">
        <v>37</v>
      </c>
      <c s="29" t="s">
        <v>113</v>
      </c>
      <c s="25" t="s">
        <v>49</v>
      </c>
      <c s="30" t="s">
        <v>114</v>
      </c>
      <c s="31" t="s">
        <v>51</v>
      </c>
      <c s="32">
        <v>1</v>
      </c>
      <c s="33">
        <v>0</v>
      </c>
      <c s="34">
        <f>ROUND(ROUND(H29,2)*ROUND(G29,3),2)</f>
      </c>
      <c s="31" t="s">
        <v>52</v>
      </c>
      <c r="O29">
        <f>(I29*21)/100</f>
      </c>
      <c t="s">
        <v>23</v>
      </c>
    </row>
    <row r="30" spans="1:5" ht="25.5">
      <c r="A30" s="35" t="s">
        <v>53</v>
      </c>
      <c r="E30" s="36" t="s">
        <v>1132</v>
      </c>
    </row>
    <row r="31" spans="1:5" ht="12.75">
      <c r="A31" s="37" t="s">
        <v>55</v>
      </c>
      <c r="E31" s="38" t="s">
        <v>49</v>
      </c>
    </row>
    <row r="32" spans="1:5" ht="12.75">
      <c r="A32" t="s">
        <v>57</v>
      </c>
      <c r="E32" s="36" t="s">
        <v>62</v>
      </c>
    </row>
    <row r="33" spans="1:16" ht="12.75">
      <c r="A33" s="25" t="s">
        <v>47</v>
      </c>
      <c s="29" t="s">
        <v>80</v>
      </c>
      <c s="29" t="s">
        <v>116</v>
      </c>
      <c s="25" t="s">
        <v>49</v>
      </c>
      <c s="30" t="s">
        <v>117</v>
      </c>
      <c s="31" t="s">
        <v>51</v>
      </c>
      <c s="32">
        <v>1</v>
      </c>
      <c s="33">
        <v>0</v>
      </c>
      <c s="34">
        <f>ROUND(ROUND(H33,2)*ROUND(G33,3),2)</f>
      </c>
      <c s="31" t="s">
        <v>52</v>
      </c>
      <c r="O33">
        <f>(I33*21)/100</f>
      </c>
      <c t="s">
        <v>23</v>
      </c>
    </row>
    <row r="34" spans="1:5" ht="25.5">
      <c r="A34" s="35" t="s">
        <v>53</v>
      </c>
      <c r="E34" s="36" t="s">
        <v>1133</v>
      </c>
    </row>
    <row r="35" spans="1:5" ht="12.75">
      <c r="A35" s="37" t="s">
        <v>55</v>
      </c>
      <c r="E35" s="38" t="s">
        <v>49</v>
      </c>
    </row>
    <row r="36" spans="1:5" ht="63.75">
      <c r="A36" t="s">
        <v>57</v>
      </c>
      <c r="E36" s="36" t="s">
        <v>119</v>
      </c>
    </row>
    <row r="37" spans="1:18" ht="12.75" customHeight="1">
      <c r="A37" s="6" t="s">
        <v>45</v>
      </c>
      <c s="6"/>
      <c s="41" t="s">
        <v>29</v>
      </c>
      <c s="6"/>
      <c s="27" t="s">
        <v>120</v>
      </c>
      <c s="6"/>
      <c s="6"/>
      <c s="6"/>
      <c s="42">
        <f>0+Q37</f>
      </c>
      <c s="6"/>
      <c r="O37">
        <f>0+R37</f>
      </c>
      <c r="Q37">
        <f>0+I38+I42+I46+I50+I54+I58+I62+I66+I70+I74</f>
      </c>
      <c>
        <f>0+O38+O42+O46+O50+O54+O58+O62+O66+O70+O74</f>
      </c>
    </row>
    <row r="38" spans="1:16" ht="12.75">
      <c r="A38" s="25" t="s">
        <v>47</v>
      </c>
      <c s="29" t="s">
        <v>85</v>
      </c>
      <c s="29" t="s">
        <v>131</v>
      </c>
      <c s="25" t="s">
        <v>49</v>
      </c>
      <c s="30" t="s">
        <v>132</v>
      </c>
      <c s="31" t="s">
        <v>133</v>
      </c>
      <c s="32">
        <v>3.9</v>
      </c>
      <c s="33">
        <v>0</v>
      </c>
      <c s="34">
        <f>ROUND(ROUND(H38,2)*ROUND(G38,3),2)</f>
      </c>
      <c s="31" t="s">
        <v>52</v>
      </c>
      <c r="O38">
        <f>(I38*21)/100</f>
      </c>
      <c t="s">
        <v>23</v>
      </c>
    </row>
    <row r="39" spans="1:5" ht="25.5">
      <c r="A39" s="35" t="s">
        <v>53</v>
      </c>
      <c r="E39" s="36" t="s">
        <v>134</v>
      </c>
    </row>
    <row r="40" spans="1:5" ht="12.75">
      <c r="A40" s="37" t="s">
        <v>55</v>
      </c>
      <c r="E40" s="38" t="s">
        <v>1134</v>
      </c>
    </row>
    <row r="41" spans="1:5" ht="63.75">
      <c r="A41" t="s">
        <v>57</v>
      </c>
      <c r="E41" s="36" t="s">
        <v>136</v>
      </c>
    </row>
    <row r="42" spans="1:16" ht="25.5">
      <c r="A42" s="25" t="s">
        <v>47</v>
      </c>
      <c s="29" t="s">
        <v>40</v>
      </c>
      <c s="29" t="s">
        <v>151</v>
      </c>
      <c s="25" t="s">
        <v>49</v>
      </c>
      <c s="30" t="s">
        <v>152</v>
      </c>
      <c s="31" t="s">
        <v>133</v>
      </c>
      <c s="32">
        <v>14.04</v>
      </c>
      <c s="33">
        <v>0</v>
      </c>
      <c s="34">
        <f>ROUND(ROUND(H42,2)*ROUND(G42,3),2)</f>
      </c>
      <c s="31" t="s">
        <v>52</v>
      </c>
      <c r="O42">
        <f>(I42*21)/100</f>
      </c>
      <c t="s">
        <v>23</v>
      </c>
    </row>
    <row r="43" spans="1:5" ht="25.5">
      <c r="A43" s="35" t="s">
        <v>53</v>
      </c>
      <c r="E43" s="36" t="s">
        <v>134</v>
      </c>
    </row>
    <row r="44" spans="1:5" ht="12.75">
      <c r="A44" s="37" t="s">
        <v>55</v>
      </c>
      <c r="E44" s="38" t="s">
        <v>1135</v>
      </c>
    </row>
    <row r="45" spans="1:5" ht="63.75">
      <c r="A45" t="s">
        <v>57</v>
      </c>
      <c r="E45" s="36" t="s">
        <v>136</v>
      </c>
    </row>
    <row r="46" spans="1:16" ht="12.75">
      <c r="A46" s="25" t="s">
        <v>47</v>
      </c>
      <c s="29" t="s">
        <v>42</v>
      </c>
      <c s="29" t="s">
        <v>156</v>
      </c>
      <c s="25" t="s">
        <v>49</v>
      </c>
      <c s="30" t="s">
        <v>157</v>
      </c>
      <c s="31" t="s">
        <v>133</v>
      </c>
      <c s="32">
        <v>4.68</v>
      </c>
      <c s="33">
        <v>0</v>
      </c>
      <c s="34">
        <f>ROUND(ROUND(H46,2)*ROUND(G46,3),2)</f>
      </c>
      <c s="31" t="s">
        <v>52</v>
      </c>
      <c r="O46">
        <f>(I46*21)/100</f>
      </c>
      <c t="s">
        <v>23</v>
      </c>
    </row>
    <row r="47" spans="1:5" ht="25.5">
      <c r="A47" s="35" t="s">
        <v>53</v>
      </c>
      <c r="E47" s="36" t="s">
        <v>134</v>
      </c>
    </row>
    <row r="48" spans="1:5" ht="12.75">
      <c r="A48" s="37" t="s">
        <v>55</v>
      </c>
      <c r="E48" s="38" t="s">
        <v>1136</v>
      </c>
    </row>
    <row r="49" spans="1:5" ht="63.75">
      <c r="A49" t="s">
        <v>57</v>
      </c>
      <c r="E49" s="36" t="s">
        <v>136</v>
      </c>
    </row>
    <row r="50" spans="1:16" ht="12.75">
      <c r="A50" s="25" t="s">
        <v>47</v>
      </c>
      <c s="29" t="s">
        <v>44</v>
      </c>
      <c s="29" t="s">
        <v>1137</v>
      </c>
      <c s="25" t="s">
        <v>49</v>
      </c>
      <c s="30" t="s">
        <v>1138</v>
      </c>
      <c s="31" t="s">
        <v>133</v>
      </c>
      <c s="32">
        <v>21.8</v>
      </c>
      <c s="33">
        <v>0</v>
      </c>
      <c s="34">
        <f>ROUND(ROUND(H50,2)*ROUND(G50,3),2)</f>
      </c>
      <c s="31" t="s">
        <v>52</v>
      </c>
      <c r="O50">
        <f>(I50*21)/100</f>
      </c>
      <c t="s">
        <v>23</v>
      </c>
    </row>
    <row r="51" spans="1:5" ht="12.75">
      <c r="A51" s="35" t="s">
        <v>53</v>
      </c>
      <c r="E51" s="36" t="s">
        <v>49</v>
      </c>
    </row>
    <row r="52" spans="1:5" ht="25.5">
      <c r="A52" s="37" t="s">
        <v>55</v>
      </c>
      <c r="E52" s="38" t="s">
        <v>1139</v>
      </c>
    </row>
    <row r="53" spans="1:5" ht="306">
      <c r="A53" t="s">
        <v>57</v>
      </c>
      <c r="E53" s="36" t="s">
        <v>1140</v>
      </c>
    </row>
    <row r="54" spans="1:16" ht="12.75">
      <c r="A54" s="25" t="s">
        <v>47</v>
      </c>
      <c s="29" t="s">
        <v>140</v>
      </c>
      <c s="29" t="s">
        <v>198</v>
      </c>
      <c s="25" t="s">
        <v>49</v>
      </c>
      <c s="30" t="s">
        <v>199</v>
      </c>
      <c s="31" t="s">
        <v>133</v>
      </c>
      <c s="32">
        <v>109</v>
      </c>
      <c s="33">
        <v>0</v>
      </c>
      <c s="34">
        <f>ROUND(ROUND(H54,2)*ROUND(G54,3),2)</f>
      </c>
      <c s="31" t="s">
        <v>52</v>
      </c>
      <c r="O54">
        <f>(I54*21)/100</f>
      </c>
      <c t="s">
        <v>23</v>
      </c>
    </row>
    <row r="55" spans="1:5" ht="12.75">
      <c r="A55" s="35" t="s">
        <v>53</v>
      </c>
      <c r="E55" s="36" t="s">
        <v>215</v>
      </c>
    </row>
    <row r="56" spans="1:5" ht="12.75">
      <c r="A56" s="37" t="s">
        <v>55</v>
      </c>
      <c r="E56" s="38" t="s">
        <v>1141</v>
      </c>
    </row>
    <row r="57" spans="1:5" ht="318.75">
      <c r="A57" t="s">
        <v>57</v>
      </c>
      <c r="E57" s="36" t="s">
        <v>202</v>
      </c>
    </row>
    <row r="58" spans="1:16" ht="12.75">
      <c r="A58" s="25" t="s">
        <v>47</v>
      </c>
      <c s="29" t="s">
        <v>144</v>
      </c>
      <c s="29" t="s">
        <v>223</v>
      </c>
      <c s="25" t="s">
        <v>49</v>
      </c>
      <c s="30" t="s">
        <v>224</v>
      </c>
      <c s="31" t="s">
        <v>133</v>
      </c>
      <c s="32">
        <v>109</v>
      </c>
      <c s="33">
        <v>0</v>
      </c>
      <c s="34">
        <f>ROUND(ROUND(H58,2)*ROUND(G58,3),2)</f>
      </c>
      <c s="31" t="s">
        <v>52</v>
      </c>
      <c r="O58">
        <f>(I58*21)/100</f>
      </c>
      <c t="s">
        <v>23</v>
      </c>
    </row>
    <row r="59" spans="1:5" ht="12.75">
      <c r="A59" s="35" t="s">
        <v>53</v>
      </c>
      <c r="E59" s="36" t="s">
        <v>49</v>
      </c>
    </row>
    <row r="60" spans="1:5" ht="12.75">
      <c r="A60" s="37" t="s">
        <v>55</v>
      </c>
      <c r="E60" s="38" t="s">
        <v>1142</v>
      </c>
    </row>
    <row r="61" spans="1:5" ht="191.25">
      <c r="A61" t="s">
        <v>57</v>
      </c>
      <c r="E61" s="36" t="s">
        <v>904</v>
      </c>
    </row>
    <row r="62" spans="1:16" ht="12.75">
      <c r="A62" s="25" t="s">
        <v>47</v>
      </c>
      <c s="29" t="s">
        <v>150</v>
      </c>
      <c s="29" t="s">
        <v>1143</v>
      </c>
      <c s="25" t="s">
        <v>49</v>
      </c>
      <c s="30" t="s">
        <v>1144</v>
      </c>
      <c s="31" t="s">
        <v>133</v>
      </c>
      <c s="32">
        <v>21.8</v>
      </c>
      <c s="33">
        <v>0</v>
      </c>
      <c s="34">
        <f>ROUND(ROUND(H62,2)*ROUND(G62,3),2)</f>
      </c>
      <c s="31" t="s">
        <v>52</v>
      </c>
      <c r="O62">
        <f>(I62*21)/100</f>
      </c>
      <c t="s">
        <v>23</v>
      </c>
    </row>
    <row r="63" spans="1:5" ht="12.75">
      <c r="A63" s="35" t="s">
        <v>53</v>
      </c>
      <c r="E63" s="36" t="s">
        <v>49</v>
      </c>
    </row>
    <row r="64" spans="1:5" ht="25.5">
      <c r="A64" s="37" t="s">
        <v>55</v>
      </c>
      <c r="E64" s="38" t="s">
        <v>1145</v>
      </c>
    </row>
    <row r="65" spans="1:5" ht="280.5">
      <c r="A65" t="s">
        <v>57</v>
      </c>
      <c r="E65" s="36" t="s">
        <v>1146</v>
      </c>
    </row>
    <row r="66" spans="1:16" ht="12.75">
      <c r="A66" s="25" t="s">
        <v>47</v>
      </c>
      <c s="29" t="s">
        <v>155</v>
      </c>
      <c s="29" t="s">
        <v>234</v>
      </c>
      <c s="25" t="s">
        <v>49</v>
      </c>
      <c s="30" t="s">
        <v>235</v>
      </c>
      <c s="31" t="s">
        <v>133</v>
      </c>
      <c s="32">
        <v>33.1</v>
      </c>
      <c s="33">
        <v>0</v>
      </c>
      <c s="34">
        <f>ROUND(ROUND(H66,2)*ROUND(G66,3),2)</f>
      </c>
      <c s="31" t="s">
        <v>52</v>
      </c>
      <c r="O66">
        <f>(I66*21)/100</f>
      </c>
      <c t="s">
        <v>23</v>
      </c>
    </row>
    <row r="67" spans="1:5" ht="12.75">
      <c r="A67" s="35" t="s">
        <v>53</v>
      </c>
      <c r="E67" s="36" t="s">
        <v>49</v>
      </c>
    </row>
    <row r="68" spans="1:5" ht="25.5">
      <c r="A68" s="37" t="s">
        <v>55</v>
      </c>
      <c r="E68" s="38" t="s">
        <v>1147</v>
      </c>
    </row>
    <row r="69" spans="1:5" ht="293.25">
      <c r="A69" t="s">
        <v>57</v>
      </c>
      <c r="E69" s="36" t="s">
        <v>1148</v>
      </c>
    </row>
    <row r="70" spans="1:16" ht="12.75">
      <c r="A70" s="25" t="s">
        <v>47</v>
      </c>
      <c s="29" t="s">
        <v>160</v>
      </c>
      <c s="29" t="s">
        <v>915</v>
      </c>
      <c s="25" t="s">
        <v>246</v>
      </c>
      <c s="30" t="s">
        <v>916</v>
      </c>
      <c s="31" t="s">
        <v>123</v>
      </c>
      <c s="32">
        <v>46.2</v>
      </c>
      <c s="33">
        <v>0</v>
      </c>
      <c s="34">
        <f>ROUND(ROUND(H70,2)*ROUND(G70,3),2)</f>
      </c>
      <c s="31" t="s">
        <v>52</v>
      </c>
      <c r="O70">
        <f>(I70*21)/100</f>
      </c>
      <c t="s">
        <v>23</v>
      </c>
    </row>
    <row r="71" spans="1:5" ht="25.5">
      <c r="A71" s="35" t="s">
        <v>53</v>
      </c>
      <c r="E71" s="36" t="s">
        <v>248</v>
      </c>
    </row>
    <row r="72" spans="1:5" ht="12.75">
      <c r="A72" s="37" t="s">
        <v>55</v>
      </c>
      <c r="E72" s="38" t="s">
        <v>1149</v>
      </c>
    </row>
    <row r="73" spans="1:5" ht="38.25">
      <c r="A73" t="s">
        <v>57</v>
      </c>
      <c r="E73" s="36" t="s">
        <v>918</v>
      </c>
    </row>
    <row r="74" spans="1:16" ht="12.75">
      <c r="A74" s="25" t="s">
        <v>47</v>
      </c>
      <c s="29" t="s">
        <v>165</v>
      </c>
      <c s="29" t="s">
        <v>252</v>
      </c>
      <c s="25" t="s">
        <v>49</v>
      </c>
      <c s="30" t="s">
        <v>253</v>
      </c>
      <c s="31" t="s">
        <v>123</v>
      </c>
      <c s="32">
        <v>46.2</v>
      </c>
      <c s="33">
        <v>0</v>
      </c>
      <c s="34">
        <f>ROUND(ROUND(H74,2)*ROUND(G74,3),2)</f>
      </c>
      <c s="31" t="s">
        <v>52</v>
      </c>
      <c r="O74">
        <f>(I74*21)/100</f>
      </c>
      <c t="s">
        <v>23</v>
      </c>
    </row>
    <row r="75" spans="1:5" ht="12.75">
      <c r="A75" s="35" t="s">
        <v>53</v>
      </c>
      <c r="E75" s="36" t="s">
        <v>124</v>
      </c>
    </row>
    <row r="76" spans="1:5" ht="12.75">
      <c r="A76" s="37" t="s">
        <v>55</v>
      </c>
      <c r="E76" s="38" t="s">
        <v>1149</v>
      </c>
    </row>
    <row r="77" spans="1:5" ht="25.5">
      <c r="A77" t="s">
        <v>57</v>
      </c>
      <c r="E77" s="36" t="s">
        <v>255</v>
      </c>
    </row>
    <row r="78" spans="1:18" ht="12.75" customHeight="1">
      <c r="A78" s="6" t="s">
        <v>45</v>
      </c>
      <c s="6"/>
      <c s="41" t="s">
        <v>23</v>
      </c>
      <c s="6"/>
      <c s="27" t="s">
        <v>256</v>
      </c>
      <c s="6"/>
      <c s="6"/>
      <c s="6"/>
      <c s="42">
        <f>0+Q78</f>
      </c>
      <c s="6"/>
      <c r="O78">
        <f>0+R78</f>
      </c>
      <c r="Q78">
        <f>0+I79+I83+I87+I91+I95</f>
      </c>
      <c>
        <f>0+O79+O83+O87+O91+O95</f>
      </c>
    </row>
    <row r="79" spans="1:16" ht="12.75">
      <c r="A79" s="25" t="s">
        <v>47</v>
      </c>
      <c s="29" t="s">
        <v>170</v>
      </c>
      <c s="29" t="s">
        <v>1150</v>
      </c>
      <c s="25" t="s">
        <v>49</v>
      </c>
      <c s="30" t="s">
        <v>1151</v>
      </c>
      <c s="31" t="s">
        <v>95</v>
      </c>
      <c s="32">
        <v>2.696</v>
      </c>
      <c s="33">
        <v>0</v>
      </c>
      <c s="34">
        <f>ROUND(ROUND(H79,2)*ROUND(G79,3),2)</f>
      </c>
      <c s="31" t="s">
        <v>52</v>
      </c>
      <c r="O79">
        <f>(I79*21)/100</f>
      </c>
      <c t="s">
        <v>23</v>
      </c>
    </row>
    <row r="80" spans="1:5" ht="12.75">
      <c r="A80" s="35" t="s">
        <v>53</v>
      </c>
      <c r="E80" s="36" t="s">
        <v>49</v>
      </c>
    </row>
    <row r="81" spans="1:5" ht="12.75">
      <c r="A81" s="37" t="s">
        <v>55</v>
      </c>
      <c r="E81" s="38" t="s">
        <v>1152</v>
      </c>
    </row>
    <row r="82" spans="1:5" ht="38.25">
      <c r="A82" t="s">
        <v>57</v>
      </c>
      <c r="E82" s="36" t="s">
        <v>1153</v>
      </c>
    </row>
    <row r="83" spans="1:16" ht="12.75">
      <c r="A83" s="25" t="s">
        <v>47</v>
      </c>
      <c s="29" t="s">
        <v>176</v>
      </c>
      <c s="29" t="s">
        <v>1154</v>
      </c>
      <c s="25" t="s">
        <v>49</v>
      </c>
      <c s="30" t="s">
        <v>1155</v>
      </c>
      <c s="31" t="s">
        <v>123</v>
      </c>
      <c s="32">
        <v>40</v>
      </c>
      <c s="33">
        <v>0</v>
      </c>
      <c s="34">
        <f>ROUND(ROUND(H83,2)*ROUND(G83,3),2)</f>
      </c>
      <c s="31" t="s">
        <v>52</v>
      </c>
      <c r="O83">
        <f>(I83*21)/100</f>
      </c>
      <c t="s">
        <v>23</v>
      </c>
    </row>
    <row r="84" spans="1:5" ht="12.75">
      <c r="A84" s="35" t="s">
        <v>53</v>
      </c>
      <c r="E84" s="36" t="s">
        <v>49</v>
      </c>
    </row>
    <row r="85" spans="1:5" ht="12.75">
      <c r="A85" s="37" t="s">
        <v>55</v>
      </c>
      <c r="E85" s="38" t="s">
        <v>1156</v>
      </c>
    </row>
    <row r="86" spans="1:5" ht="12.75">
      <c r="A86" t="s">
        <v>57</v>
      </c>
      <c r="E86" s="36" t="s">
        <v>1157</v>
      </c>
    </row>
    <row r="87" spans="1:16" ht="12.75">
      <c r="A87" s="25" t="s">
        <v>47</v>
      </c>
      <c s="29" t="s">
        <v>182</v>
      </c>
      <c s="29" t="s">
        <v>1158</v>
      </c>
      <c s="25" t="s">
        <v>49</v>
      </c>
      <c s="30" t="s">
        <v>1159</v>
      </c>
      <c s="31" t="s">
        <v>163</v>
      </c>
      <c s="32">
        <v>56</v>
      </c>
      <c s="33">
        <v>0</v>
      </c>
      <c s="34">
        <f>ROUND(ROUND(H87,2)*ROUND(G87,3),2)</f>
      </c>
      <c s="31" t="s">
        <v>52</v>
      </c>
      <c r="O87">
        <f>(I87*21)/100</f>
      </c>
      <c t="s">
        <v>23</v>
      </c>
    </row>
    <row r="88" spans="1:5" ht="25.5">
      <c r="A88" s="35" t="s">
        <v>53</v>
      </c>
      <c r="E88" s="36" t="s">
        <v>1160</v>
      </c>
    </row>
    <row r="89" spans="1:5" ht="12.75">
      <c r="A89" s="37" t="s">
        <v>55</v>
      </c>
      <c r="E89" s="38" t="s">
        <v>1161</v>
      </c>
    </row>
    <row r="90" spans="1:5" ht="51">
      <c r="A90" t="s">
        <v>57</v>
      </c>
      <c r="E90" s="36" t="s">
        <v>1162</v>
      </c>
    </row>
    <row r="91" spans="1:16" ht="25.5">
      <c r="A91" s="25" t="s">
        <v>47</v>
      </c>
      <c s="29" t="s">
        <v>187</v>
      </c>
      <c s="29" t="s">
        <v>1163</v>
      </c>
      <c s="25" t="s">
        <v>49</v>
      </c>
      <c s="30" t="s">
        <v>1164</v>
      </c>
      <c s="31" t="s">
        <v>163</v>
      </c>
      <c s="32">
        <v>56</v>
      </c>
      <c s="33">
        <v>0</v>
      </c>
      <c s="34">
        <f>ROUND(ROUND(H91,2)*ROUND(G91,3),2)</f>
      </c>
      <c s="31" t="s">
        <v>52</v>
      </c>
      <c r="O91">
        <f>(I91*21)/100</f>
      </c>
      <c t="s">
        <v>23</v>
      </c>
    </row>
    <row r="92" spans="1:5" ht="25.5">
      <c r="A92" s="35" t="s">
        <v>53</v>
      </c>
      <c r="E92" s="36" t="s">
        <v>1160</v>
      </c>
    </row>
    <row r="93" spans="1:5" ht="12.75">
      <c r="A93" s="37" t="s">
        <v>55</v>
      </c>
      <c r="E93" s="38" t="s">
        <v>1161</v>
      </c>
    </row>
    <row r="94" spans="1:5" ht="63.75">
      <c r="A94" t="s">
        <v>57</v>
      </c>
      <c r="E94" s="36" t="s">
        <v>1165</v>
      </c>
    </row>
    <row r="95" spans="1:16" ht="25.5">
      <c r="A95" s="25" t="s">
        <v>47</v>
      </c>
      <c s="29" t="s">
        <v>192</v>
      </c>
      <c s="29" t="s">
        <v>1166</v>
      </c>
      <c s="25" t="s">
        <v>49</v>
      </c>
      <c s="30" t="s">
        <v>1167</v>
      </c>
      <c s="31" t="s">
        <v>163</v>
      </c>
      <c s="32">
        <v>80</v>
      </c>
      <c s="33">
        <v>0</v>
      </c>
      <c s="34">
        <f>ROUND(ROUND(H95,2)*ROUND(G95,3),2)</f>
      </c>
      <c s="31" t="s">
        <v>52</v>
      </c>
      <c r="O95">
        <f>(I95*21)/100</f>
      </c>
      <c t="s">
        <v>23</v>
      </c>
    </row>
    <row r="96" spans="1:5" ht="12.75">
      <c r="A96" s="35" t="s">
        <v>53</v>
      </c>
      <c r="E96" s="36" t="s">
        <v>49</v>
      </c>
    </row>
    <row r="97" spans="1:5" ht="12.75">
      <c r="A97" s="37" t="s">
        <v>55</v>
      </c>
      <c r="E97" s="38" t="s">
        <v>1168</v>
      </c>
    </row>
    <row r="98" spans="1:5" ht="63.75">
      <c r="A98" t="s">
        <v>57</v>
      </c>
      <c r="E98" s="36" t="s">
        <v>1165</v>
      </c>
    </row>
    <row r="99" spans="1:18" ht="12.75" customHeight="1">
      <c r="A99" s="6" t="s">
        <v>45</v>
      </c>
      <c s="6"/>
      <c s="41" t="s">
        <v>22</v>
      </c>
      <c s="6"/>
      <c s="27" t="s">
        <v>291</v>
      </c>
      <c s="6"/>
      <c s="6"/>
      <c s="6"/>
      <c s="42">
        <f>0+Q99</f>
      </c>
      <c s="6"/>
      <c r="O99">
        <f>0+R99</f>
      </c>
      <c r="Q99">
        <f>0+I100</f>
      </c>
      <c>
        <f>0+O100</f>
      </c>
    </row>
    <row r="100" spans="1:16" ht="25.5">
      <c r="A100" s="25" t="s">
        <v>47</v>
      </c>
      <c s="29" t="s">
        <v>197</v>
      </c>
      <c s="29" t="s">
        <v>736</v>
      </c>
      <c s="25" t="s">
        <v>49</v>
      </c>
      <c s="30" t="s">
        <v>737</v>
      </c>
      <c s="31" t="s">
        <v>133</v>
      </c>
      <c s="32">
        <v>79</v>
      </c>
      <c s="33">
        <v>0</v>
      </c>
      <c s="34">
        <f>ROUND(ROUND(H100,2)*ROUND(G100,3),2)</f>
      </c>
      <c s="31" t="s">
        <v>52</v>
      </c>
      <c r="O100">
        <f>(I100*21)/100</f>
      </c>
      <c t="s">
        <v>23</v>
      </c>
    </row>
    <row r="101" spans="1:5" ht="12.75">
      <c r="A101" s="35" t="s">
        <v>53</v>
      </c>
      <c r="E101" s="36" t="s">
        <v>49</v>
      </c>
    </row>
    <row r="102" spans="1:5" ht="38.25">
      <c r="A102" s="37" t="s">
        <v>55</v>
      </c>
      <c r="E102" s="38" t="s">
        <v>1169</v>
      </c>
    </row>
    <row r="103" spans="1:5" ht="25.5">
      <c r="A103" t="s">
        <v>57</v>
      </c>
      <c r="E103" s="36" t="s">
        <v>1170</v>
      </c>
    </row>
    <row r="104" spans="1:18" ht="12.75" customHeight="1">
      <c r="A104" s="6" t="s">
        <v>45</v>
      </c>
      <c s="6"/>
      <c s="41" t="s">
        <v>33</v>
      </c>
      <c s="6"/>
      <c s="27" t="s">
        <v>321</v>
      </c>
      <c s="6"/>
      <c s="6"/>
      <c s="6"/>
      <c s="42">
        <f>0+Q104</f>
      </c>
      <c s="6"/>
      <c r="O104">
        <f>0+R104</f>
      </c>
      <c r="Q104">
        <f>0+I105+I109</f>
      </c>
      <c>
        <f>0+O105+O109</f>
      </c>
    </row>
    <row r="105" spans="1:16" ht="12.75">
      <c r="A105" s="25" t="s">
        <v>47</v>
      </c>
      <c s="29" t="s">
        <v>203</v>
      </c>
      <c s="29" t="s">
        <v>327</v>
      </c>
      <c s="25" t="s">
        <v>49</v>
      </c>
      <c s="30" t="s">
        <v>328</v>
      </c>
      <c s="31" t="s">
        <v>133</v>
      </c>
      <c s="32">
        <v>17.97</v>
      </c>
      <c s="33">
        <v>0</v>
      </c>
      <c s="34">
        <f>ROUND(ROUND(H105,2)*ROUND(G105,3),2)</f>
      </c>
      <c s="31" t="s">
        <v>52</v>
      </c>
      <c r="O105">
        <f>(I105*21)/100</f>
      </c>
      <c t="s">
        <v>23</v>
      </c>
    </row>
    <row r="106" spans="1:5" ht="12.75">
      <c r="A106" s="35" t="s">
        <v>53</v>
      </c>
      <c r="E106" s="36" t="s">
        <v>49</v>
      </c>
    </row>
    <row r="107" spans="1:5" ht="38.25">
      <c r="A107" s="37" t="s">
        <v>55</v>
      </c>
      <c r="E107" s="38" t="s">
        <v>1171</v>
      </c>
    </row>
    <row r="108" spans="1:5" ht="38.25">
      <c r="A108" t="s">
        <v>57</v>
      </c>
      <c r="E108" s="36" t="s">
        <v>331</v>
      </c>
    </row>
    <row r="109" spans="1:16" ht="12.75">
      <c r="A109" s="25" t="s">
        <v>47</v>
      </c>
      <c s="29" t="s">
        <v>208</v>
      </c>
      <c s="29" t="s">
        <v>746</v>
      </c>
      <c s="25" t="s">
        <v>49</v>
      </c>
      <c s="30" t="s">
        <v>747</v>
      </c>
      <c s="31" t="s">
        <v>133</v>
      </c>
      <c s="32">
        <v>0.77</v>
      </c>
      <c s="33">
        <v>0</v>
      </c>
      <c s="34">
        <f>ROUND(ROUND(H109,2)*ROUND(G109,3),2)</f>
      </c>
      <c s="31" t="s">
        <v>52</v>
      </c>
      <c r="O109">
        <f>(I109*21)/100</f>
      </c>
      <c t="s">
        <v>23</v>
      </c>
    </row>
    <row r="110" spans="1:5" ht="12.75">
      <c r="A110" s="35" t="s">
        <v>53</v>
      </c>
      <c r="E110" s="36" t="s">
        <v>49</v>
      </c>
    </row>
    <row r="111" spans="1:5" ht="12.75">
      <c r="A111" s="37" t="s">
        <v>55</v>
      </c>
      <c r="E111" s="38" t="s">
        <v>1172</v>
      </c>
    </row>
    <row r="112" spans="1:5" ht="409.5">
      <c r="A112" t="s">
        <v>57</v>
      </c>
      <c r="E112" s="36" t="s">
        <v>1173</v>
      </c>
    </row>
    <row r="113" spans="1:18" ht="12.75" customHeight="1">
      <c r="A113" s="6" t="s">
        <v>45</v>
      </c>
      <c s="6"/>
      <c s="41" t="s">
        <v>80</v>
      </c>
      <c s="6"/>
      <c s="27" t="s">
        <v>396</v>
      </c>
      <c s="6"/>
      <c s="6"/>
      <c s="6"/>
      <c s="42">
        <f>0+Q113</f>
      </c>
      <c s="6"/>
      <c r="O113">
        <f>0+R113</f>
      </c>
      <c r="Q113">
        <f>0+I114</f>
      </c>
      <c>
        <f>0+O114</f>
      </c>
    </row>
    <row r="114" spans="1:16" ht="12.75">
      <c r="A114" s="25" t="s">
        <v>47</v>
      </c>
      <c s="29" t="s">
        <v>212</v>
      </c>
      <c s="29" t="s">
        <v>403</v>
      </c>
      <c s="25" t="s">
        <v>49</v>
      </c>
      <c s="30" t="s">
        <v>404</v>
      </c>
      <c s="31" t="s">
        <v>123</v>
      </c>
      <c s="32">
        <v>108.5</v>
      </c>
      <c s="33">
        <v>0</v>
      </c>
      <c s="34">
        <f>ROUND(ROUND(H114,2)*ROUND(G114,3),2)</f>
      </c>
      <c s="31" t="s">
        <v>52</v>
      </c>
      <c r="O114">
        <f>(I114*21)/100</f>
      </c>
      <c t="s">
        <v>23</v>
      </c>
    </row>
    <row r="115" spans="1:5" ht="12.75">
      <c r="A115" s="35" t="s">
        <v>53</v>
      </c>
      <c r="E115" s="36" t="s">
        <v>49</v>
      </c>
    </row>
    <row r="116" spans="1:5" ht="25.5">
      <c r="A116" s="37" t="s">
        <v>55</v>
      </c>
      <c r="E116" s="38" t="s">
        <v>1174</v>
      </c>
    </row>
    <row r="117" spans="1:5" ht="38.25">
      <c r="A117" t="s">
        <v>57</v>
      </c>
      <c r="E117" s="36" t="s">
        <v>406</v>
      </c>
    </row>
    <row r="118" spans="1:18" ht="12.75" customHeight="1">
      <c r="A118" s="6" t="s">
        <v>45</v>
      </c>
      <c s="6"/>
      <c s="41" t="s">
        <v>85</v>
      </c>
      <c s="6"/>
      <c s="27" t="s">
        <v>420</v>
      </c>
      <c s="6"/>
      <c s="6"/>
      <c s="6"/>
      <c s="42">
        <f>0+Q118</f>
      </c>
      <c s="6"/>
      <c r="O118">
        <f>0+R118</f>
      </c>
      <c r="Q118">
        <f>0+I119</f>
      </c>
      <c>
        <f>0+O119</f>
      </c>
    </row>
    <row r="119" spans="1:16" ht="12.75">
      <c r="A119" s="25" t="s">
        <v>47</v>
      </c>
      <c s="29" t="s">
        <v>218</v>
      </c>
      <c s="29" t="s">
        <v>776</v>
      </c>
      <c s="25" t="s">
        <v>49</v>
      </c>
      <c s="30" t="s">
        <v>777</v>
      </c>
      <c s="31" t="s">
        <v>163</v>
      </c>
      <c s="32">
        <v>11</v>
      </c>
      <c s="33">
        <v>0</v>
      </c>
      <c s="34">
        <f>ROUND(ROUND(H119,2)*ROUND(G119,3),2)</f>
      </c>
      <c s="31" t="s">
        <v>52</v>
      </c>
      <c r="O119">
        <f>(I119*21)/100</f>
      </c>
      <c t="s">
        <v>23</v>
      </c>
    </row>
    <row r="120" spans="1:5" ht="12.75">
      <c r="A120" s="35" t="s">
        <v>53</v>
      </c>
      <c r="E120" s="36" t="s">
        <v>49</v>
      </c>
    </row>
    <row r="121" spans="1:5" ht="12.75">
      <c r="A121" s="37" t="s">
        <v>55</v>
      </c>
      <c r="E121" s="38" t="s">
        <v>1175</v>
      </c>
    </row>
    <row r="122" spans="1:5" ht="242.25">
      <c r="A122" t="s">
        <v>57</v>
      </c>
      <c r="E122" s="36" t="s">
        <v>430</v>
      </c>
    </row>
    <row r="123" spans="1:18" ht="12.75" customHeight="1">
      <c r="A123" s="6" t="s">
        <v>45</v>
      </c>
      <c s="6"/>
      <c s="41" t="s">
        <v>40</v>
      </c>
      <c s="6"/>
      <c s="27" t="s">
        <v>477</v>
      </c>
      <c s="6"/>
      <c s="6"/>
      <c s="6"/>
      <c s="42">
        <f>0+Q123</f>
      </c>
      <c s="6"/>
      <c r="O123">
        <f>0+R123</f>
      </c>
      <c r="Q123">
        <f>0+I124+I128+I132+I136+I140+I144+I148+I152</f>
      </c>
      <c>
        <f>0+O124+O128+O132+O136+O140+O144+O148+O152</f>
      </c>
    </row>
    <row r="124" spans="1:16" ht="12.75">
      <c r="A124" s="25" t="s">
        <v>47</v>
      </c>
      <c s="29" t="s">
        <v>222</v>
      </c>
      <c s="29" t="s">
        <v>484</v>
      </c>
      <c s="25" t="s">
        <v>49</v>
      </c>
      <c s="30" t="s">
        <v>485</v>
      </c>
      <c s="31" t="s">
        <v>163</v>
      </c>
      <c s="32">
        <v>20</v>
      </c>
      <c s="33">
        <v>0</v>
      </c>
      <c s="34">
        <f>ROUND(ROUND(H124,2)*ROUND(G124,3),2)</f>
      </c>
      <c s="31" t="s">
        <v>52</v>
      </c>
      <c r="O124">
        <f>(I124*21)/100</f>
      </c>
      <c t="s">
        <v>23</v>
      </c>
    </row>
    <row r="125" spans="1:5" ht="12.75">
      <c r="A125" s="35" t="s">
        <v>53</v>
      </c>
      <c r="E125" s="36" t="s">
        <v>49</v>
      </c>
    </row>
    <row r="126" spans="1:5" ht="12.75">
      <c r="A126" s="37" t="s">
        <v>55</v>
      </c>
      <c r="E126" s="38" t="s">
        <v>468</v>
      </c>
    </row>
    <row r="127" spans="1:5" ht="63.75">
      <c r="A127" t="s">
        <v>57</v>
      </c>
      <c r="E127" s="36" t="s">
        <v>487</v>
      </c>
    </row>
    <row r="128" spans="1:16" ht="12.75">
      <c r="A128" s="25" t="s">
        <v>47</v>
      </c>
      <c s="29" t="s">
        <v>227</v>
      </c>
      <c s="29" t="s">
        <v>1176</v>
      </c>
      <c s="25" t="s">
        <v>49</v>
      </c>
      <c s="30" t="s">
        <v>1177</v>
      </c>
      <c s="31" t="s">
        <v>163</v>
      </c>
      <c s="32">
        <v>50</v>
      </c>
      <c s="33">
        <v>0</v>
      </c>
      <c s="34">
        <f>ROUND(ROUND(H128,2)*ROUND(G128,3),2)</f>
      </c>
      <c s="31" t="s">
        <v>52</v>
      </c>
      <c r="O128">
        <f>(I128*21)/100</f>
      </c>
      <c t="s">
        <v>23</v>
      </c>
    </row>
    <row r="129" spans="1:5" ht="12.75">
      <c r="A129" s="35" t="s">
        <v>53</v>
      </c>
      <c r="E129" s="36" t="s">
        <v>49</v>
      </c>
    </row>
    <row r="130" spans="1:5" ht="12.75">
      <c r="A130" s="37" t="s">
        <v>55</v>
      </c>
      <c r="E130" s="38" t="s">
        <v>1178</v>
      </c>
    </row>
    <row r="131" spans="1:5" ht="76.5">
      <c r="A131" t="s">
        <v>57</v>
      </c>
      <c r="E131" s="36" t="s">
        <v>1179</v>
      </c>
    </row>
    <row r="132" spans="1:16" ht="12.75">
      <c r="A132" s="25" t="s">
        <v>47</v>
      </c>
      <c s="29" t="s">
        <v>233</v>
      </c>
      <c s="29" t="s">
        <v>1180</v>
      </c>
      <c s="25" t="s">
        <v>49</v>
      </c>
      <c s="30" t="s">
        <v>1181</v>
      </c>
      <c s="31" t="s">
        <v>163</v>
      </c>
      <c s="32">
        <v>50</v>
      </c>
      <c s="33">
        <v>0</v>
      </c>
      <c s="34">
        <f>ROUND(ROUND(H132,2)*ROUND(G132,3),2)</f>
      </c>
      <c s="31" t="s">
        <v>52</v>
      </c>
      <c r="O132">
        <f>(I132*21)/100</f>
      </c>
      <c t="s">
        <v>23</v>
      </c>
    </row>
    <row r="133" spans="1:5" ht="12.75">
      <c r="A133" s="35" t="s">
        <v>53</v>
      </c>
      <c r="E133" s="36" t="s">
        <v>49</v>
      </c>
    </row>
    <row r="134" spans="1:5" ht="12.75">
      <c r="A134" s="37" t="s">
        <v>55</v>
      </c>
      <c r="E134" s="38" t="s">
        <v>1182</v>
      </c>
    </row>
    <row r="135" spans="1:5" ht="38.25">
      <c r="A135" t="s">
        <v>57</v>
      </c>
      <c r="E135" s="36" t="s">
        <v>1017</v>
      </c>
    </row>
    <row r="136" spans="1:16" ht="12.75">
      <c r="A136" s="25" t="s">
        <v>47</v>
      </c>
      <c s="29" t="s">
        <v>238</v>
      </c>
      <c s="29" t="s">
        <v>1183</v>
      </c>
      <c s="25" t="s">
        <v>49</v>
      </c>
      <c s="30" t="s">
        <v>1184</v>
      </c>
      <c s="31" t="s">
        <v>1185</v>
      </c>
      <c s="32">
        <v>1550</v>
      </c>
      <c s="33">
        <v>0</v>
      </c>
      <c s="34">
        <f>ROUND(ROUND(H136,2)*ROUND(G136,3),2)</f>
      </c>
      <c s="31" t="s">
        <v>52</v>
      </c>
      <c r="O136">
        <f>(I136*21)/100</f>
      </c>
      <c t="s">
        <v>23</v>
      </c>
    </row>
    <row r="137" spans="1:5" ht="12.75">
      <c r="A137" s="35" t="s">
        <v>53</v>
      </c>
      <c r="E137" s="36" t="s">
        <v>49</v>
      </c>
    </row>
    <row r="138" spans="1:5" ht="38.25">
      <c r="A138" s="37" t="s">
        <v>55</v>
      </c>
      <c r="E138" s="38" t="s">
        <v>1186</v>
      </c>
    </row>
    <row r="139" spans="1:5" ht="25.5">
      <c r="A139" t="s">
        <v>57</v>
      </c>
      <c r="E139" s="36" t="s">
        <v>1187</v>
      </c>
    </row>
    <row r="140" spans="1:16" ht="12.75">
      <c r="A140" s="25" t="s">
        <v>47</v>
      </c>
      <c s="29" t="s">
        <v>244</v>
      </c>
      <c s="29" t="s">
        <v>546</v>
      </c>
      <c s="25" t="s">
        <v>49</v>
      </c>
      <c s="30" t="s">
        <v>547</v>
      </c>
      <c s="31" t="s">
        <v>163</v>
      </c>
      <c s="32">
        <v>39</v>
      </c>
      <c s="33">
        <v>0</v>
      </c>
      <c s="34">
        <f>ROUND(ROUND(H140,2)*ROUND(G140,3),2)</f>
      </c>
      <c s="31" t="s">
        <v>52</v>
      </c>
      <c r="O140">
        <f>(I140*21)/100</f>
      </c>
      <c t="s">
        <v>23</v>
      </c>
    </row>
    <row r="141" spans="1:5" ht="12.75">
      <c r="A141" s="35" t="s">
        <v>53</v>
      </c>
      <c r="E141" s="36" t="s">
        <v>49</v>
      </c>
    </row>
    <row r="142" spans="1:5" ht="12.75">
      <c r="A142" s="37" t="s">
        <v>55</v>
      </c>
      <c r="E142" s="38" t="s">
        <v>1188</v>
      </c>
    </row>
    <row r="143" spans="1:5" ht="51">
      <c r="A143" t="s">
        <v>57</v>
      </c>
      <c r="E143" s="36" t="s">
        <v>544</v>
      </c>
    </row>
    <row r="144" spans="1:16" ht="12.75">
      <c r="A144" s="25" t="s">
        <v>47</v>
      </c>
      <c s="29" t="s">
        <v>251</v>
      </c>
      <c s="29" t="s">
        <v>571</v>
      </c>
      <c s="25" t="s">
        <v>49</v>
      </c>
      <c s="30" t="s">
        <v>572</v>
      </c>
      <c s="31" t="s">
        <v>163</v>
      </c>
      <c s="32">
        <v>41</v>
      </c>
      <c s="33">
        <v>0</v>
      </c>
      <c s="34">
        <f>ROUND(ROUND(H144,2)*ROUND(G144,3),2)</f>
      </c>
      <c s="31" t="s">
        <v>52</v>
      </c>
      <c r="O144">
        <f>(I144*21)/100</f>
      </c>
      <c t="s">
        <v>23</v>
      </c>
    </row>
    <row r="145" spans="1:5" ht="12.75">
      <c r="A145" s="35" t="s">
        <v>53</v>
      </c>
      <c r="E145" s="36" t="s">
        <v>49</v>
      </c>
    </row>
    <row r="146" spans="1:5" ht="12.75">
      <c r="A146" s="37" t="s">
        <v>55</v>
      </c>
      <c r="E146" s="38" t="s">
        <v>1189</v>
      </c>
    </row>
    <row r="147" spans="1:5" ht="25.5">
      <c r="A147" t="s">
        <v>57</v>
      </c>
      <c r="E147" s="36" t="s">
        <v>574</v>
      </c>
    </row>
    <row r="148" spans="1:16" ht="12.75">
      <c r="A148" s="25" t="s">
        <v>47</v>
      </c>
      <c s="29" t="s">
        <v>257</v>
      </c>
      <c s="29" t="s">
        <v>1190</v>
      </c>
      <c s="25" t="s">
        <v>49</v>
      </c>
      <c s="30" t="s">
        <v>1191</v>
      </c>
      <c s="31" t="s">
        <v>77</v>
      </c>
      <c s="32">
        <v>16</v>
      </c>
      <c s="33">
        <v>0</v>
      </c>
      <c s="34">
        <f>ROUND(ROUND(H148,2)*ROUND(G148,3),2)</f>
      </c>
      <c s="31" t="s">
        <v>52</v>
      </c>
      <c r="O148">
        <f>(I148*21)/100</f>
      </c>
      <c t="s">
        <v>23</v>
      </c>
    </row>
    <row r="149" spans="1:5" ht="25.5">
      <c r="A149" s="35" t="s">
        <v>53</v>
      </c>
      <c r="E149" s="36" t="s">
        <v>496</v>
      </c>
    </row>
    <row r="150" spans="1:5" ht="12.75">
      <c r="A150" s="37" t="s">
        <v>55</v>
      </c>
      <c r="E150" s="38" t="s">
        <v>1192</v>
      </c>
    </row>
    <row r="151" spans="1:5" ht="25.5">
      <c r="A151" t="s">
        <v>57</v>
      </c>
      <c r="E151" s="36" t="s">
        <v>1193</v>
      </c>
    </row>
    <row r="152" spans="1:16" ht="12.75">
      <c r="A152" s="25" t="s">
        <v>47</v>
      </c>
      <c s="29" t="s">
        <v>262</v>
      </c>
      <c s="29" t="s">
        <v>618</v>
      </c>
      <c s="25" t="s">
        <v>49</v>
      </c>
      <c s="30" t="s">
        <v>619</v>
      </c>
      <c s="31" t="s">
        <v>133</v>
      </c>
      <c s="32">
        <v>37.5</v>
      </c>
      <c s="33">
        <v>0</v>
      </c>
      <c s="34">
        <f>ROUND(ROUND(H152,2)*ROUND(G152,3),2)</f>
      </c>
      <c s="31" t="s">
        <v>52</v>
      </c>
      <c r="O152">
        <f>(I152*21)/100</f>
      </c>
      <c t="s">
        <v>23</v>
      </c>
    </row>
    <row r="153" spans="1:5" ht="12.75">
      <c r="A153" s="35" t="s">
        <v>53</v>
      </c>
      <c r="E153" s="36" t="s">
        <v>49</v>
      </c>
    </row>
    <row r="154" spans="1:5" ht="12.75">
      <c r="A154" s="37" t="s">
        <v>55</v>
      </c>
      <c r="E154" s="38" t="s">
        <v>1194</v>
      </c>
    </row>
    <row r="155" spans="1:5" ht="102">
      <c r="A155" t="s">
        <v>57</v>
      </c>
      <c r="E155" s="36" t="s">
        <v>967</v>
      </c>
    </row>
  </sheetData>
  <sheetProtection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